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20" windowHeight="11895"/>
  </bookViews>
  <sheets>
    <sheet name="Бюд. города" sheetId="2" r:id="rId1"/>
    <sheet name="Все источники" sheetId="3" r:id="rId2"/>
  </sheets>
  <calcPr calcId="144525"/>
</workbook>
</file>

<file path=xl/calcChain.xml><?xml version="1.0" encoding="utf-8"?>
<calcChain xmlns="http://schemas.openxmlformats.org/spreadsheetml/2006/main">
  <c r="E51" i="3" l="1"/>
  <c r="D51" i="3"/>
  <c r="E46" i="3"/>
  <c r="D50" i="3"/>
  <c r="D48" i="3"/>
  <c r="D47" i="3"/>
  <c r="E33" i="3"/>
  <c r="D33" i="3"/>
  <c r="E42" i="3"/>
  <c r="D42" i="3"/>
  <c r="E35" i="3"/>
  <c r="D35" i="3"/>
  <c r="E34" i="3"/>
  <c r="D34" i="3"/>
  <c r="E22" i="3"/>
  <c r="E19" i="3" s="1"/>
  <c r="D22" i="3"/>
  <c r="D19" i="3" s="1"/>
  <c r="E27" i="3"/>
  <c r="D27" i="3"/>
  <c r="E24" i="3"/>
  <c r="D24" i="3"/>
  <c r="E23" i="3"/>
  <c r="D23" i="3"/>
  <c r="E14" i="3" l="1"/>
  <c r="D14" i="3"/>
  <c r="D46" i="3"/>
  <c r="D32" i="3"/>
  <c r="E32" i="3"/>
  <c r="D21" i="3"/>
  <c r="D20" i="3"/>
  <c r="D13" i="3" s="1"/>
  <c r="E21" i="3"/>
  <c r="E20" i="3"/>
  <c r="E13" i="3" s="1"/>
  <c r="E11" i="3" s="1"/>
  <c r="J40" i="2"/>
  <c r="I40" i="2"/>
  <c r="I13" i="2"/>
  <c r="H13" i="2"/>
  <c r="F41" i="2"/>
  <c r="J54" i="2"/>
  <c r="I54" i="2"/>
  <c r="H54" i="2"/>
  <c r="J49" i="2"/>
  <c r="I49" i="2"/>
  <c r="H49" i="2"/>
  <c r="H39" i="2" s="1"/>
  <c r="H40" i="2"/>
  <c r="J63" i="2"/>
  <c r="J38" i="2" s="1"/>
  <c r="J62" i="2"/>
  <c r="J37" i="2" s="1"/>
  <c r="J14" i="2" s="1"/>
  <c r="J61" i="2"/>
  <c r="J60" i="2"/>
  <c r="I63" i="2"/>
  <c r="I62" i="2"/>
  <c r="I61" i="2"/>
  <c r="I60" i="2"/>
  <c r="H63" i="2"/>
  <c r="H38" i="2" s="1"/>
  <c r="H18" i="2" s="1"/>
  <c r="H62" i="2"/>
  <c r="H37" i="2" s="1"/>
  <c r="H14" i="2" s="1"/>
  <c r="H61" i="2"/>
  <c r="H60" i="2"/>
  <c r="J76" i="2"/>
  <c r="H76" i="2"/>
  <c r="I76" i="2"/>
  <c r="J81" i="2"/>
  <c r="J80" i="2" s="1"/>
  <c r="H81" i="2"/>
  <c r="H80" i="2" s="1"/>
  <c r="J97" i="2"/>
  <c r="J12" i="2" s="1"/>
  <c r="J96" i="2"/>
  <c r="J95" i="2"/>
  <c r="J94" i="2"/>
  <c r="J93" i="2"/>
  <c r="J17" i="2" s="1"/>
  <c r="I97" i="2"/>
  <c r="H97" i="2"/>
  <c r="H12" i="2" s="1"/>
  <c r="I96" i="2"/>
  <c r="I95" i="2"/>
  <c r="H96" i="2"/>
  <c r="H95" i="2"/>
  <c r="I94" i="2"/>
  <c r="H94" i="2"/>
  <c r="I93" i="2"/>
  <c r="H93" i="2"/>
  <c r="D11" i="3" l="1"/>
  <c r="J18" i="2"/>
  <c r="H36" i="2"/>
  <c r="H35" i="2" s="1"/>
  <c r="I39" i="2"/>
  <c r="I36" i="2" s="1"/>
  <c r="E18" i="3"/>
  <c r="D18" i="3"/>
  <c r="J39" i="2"/>
  <c r="J36" i="2" s="1"/>
  <c r="J59" i="2"/>
  <c r="I59" i="2"/>
  <c r="H59" i="2"/>
  <c r="J104" i="2"/>
  <c r="I104" i="2"/>
  <c r="H104" i="2"/>
  <c r="J101" i="2"/>
  <c r="J100" i="2" s="1"/>
  <c r="I101" i="2"/>
  <c r="H101" i="2"/>
  <c r="H100" i="2" s="1"/>
  <c r="J114" i="2"/>
  <c r="J15" i="2" s="1"/>
  <c r="I114" i="2"/>
  <c r="I15" i="2" s="1"/>
  <c r="H114" i="2"/>
  <c r="H15" i="2" s="1"/>
  <c r="J121" i="2"/>
  <c r="J19" i="2" s="1"/>
  <c r="I121" i="2"/>
  <c r="I19" i="2" s="1"/>
  <c r="H121" i="2"/>
  <c r="H19" i="2" s="1"/>
  <c r="J28" i="2"/>
  <c r="J16" i="2" s="1"/>
  <c r="J21" i="2"/>
  <c r="H31" i="2"/>
  <c r="H17" i="2" s="1"/>
  <c r="H28" i="2"/>
  <c r="H16" i="2" s="1"/>
  <c r="H21" i="2"/>
  <c r="I88" i="2"/>
  <c r="I86" i="2"/>
  <c r="I85" i="2"/>
  <c r="I84" i="2"/>
  <c r="I38" i="2"/>
  <c r="I34" i="2"/>
  <c r="I31" i="2"/>
  <c r="I17" i="2" s="1"/>
  <c r="I28" i="2"/>
  <c r="I16" i="2" s="1"/>
  <c r="I24" i="2"/>
  <c r="I12" i="2" s="1"/>
  <c r="I23" i="2"/>
  <c r="I22" i="2"/>
  <c r="I100" i="2" l="1"/>
  <c r="I18" i="2"/>
  <c r="J35" i="2"/>
  <c r="I92" i="2"/>
  <c r="I91" i="2" s="1"/>
  <c r="H92" i="2"/>
  <c r="H91" i="2" s="1"/>
  <c r="J92" i="2"/>
  <c r="J91" i="2" s="1"/>
  <c r="I21" i="2"/>
  <c r="I81" i="2"/>
  <c r="I80" i="2" s="1"/>
  <c r="J20" i="2"/>
  <c r="H20" i="2"/>
  <c r="I37" i="2"/>
  <c r="H11" i="2" l="1"/>
  <c r="H10" i="2" s="1"/>
  <c r="I14" i="2"/>
  <c r="I35" i="2"/>
  <c r="I20" i="2"/>
  <c r="I11" i="2"/>
  <c r="J11" i="2"/>
  <c r="I10" i="2" l="1"/>
  <c r="J10" i="2"/>
</calcChain>
</file>

<file path=xl/sharedStrings.xml><?xml version="1.0" encoding="utf-8"?>
<sst xmlns="http://schemas.openxmlformats.org/spreadsheetml/2006/main" count="486" uniqueCount="188">
  <si>
    <t>Отдел кадровой политики аппарата администрации (ГРБС адм. г.Рязани)</t>
  </si>
  <si>
    <t>Управление по работе с населением на территории (ГРБС адм. г.Рязани)</t>
  </si>
  <si>
    <t xml:space="preserve">Управление благоустройства города и дорожного хозяйства </t>
  </si>
  <si>
    <t xml:space="preserve"> Управление капитального строительства</t>
  </si>
  <si>
    <t xml:space="preserve">Управление образования и молодежной политики </t>
  </si>
  <si>
    <t xml:space="preserve">Финансово-казначейское управление </t>
  </si>
  <si>
    <t>Управление энергетики и ЖКХ</t>
  </si>
  <si>
    <t xml:space="preserve">Управление по физической культуре и массовому спорту </t>
  </si>
  <si>
    <t xml:space="preserve"> Управление культуры </t>
  </si>
  <si>
    <t xml:space="preserve">Управление земельных ресурсов и имущественных отношений </t>
  </si>
  <si>
    <t>Управление экономики, МФЦ</t>
  </si>
  <si>
    <t>Приобретение, монтаж, настройка оборудования и программного обеспечения рабочих мест специалистов центра, включая оснащение серверных и рабочих мест необходимым программным обеспечением, компьютерной техникой, оргтехникой и средствами связи</t>
  </si>
  <si>
    <t>Модернизация системы электронных административных регламентов</t>
  </si>
  <si>
    <t>Модернизация системы видеонаблюдения</t>
  </si>
  <si>
    <t>Модернизация Call-центра и АТС</t>
  </si>
  <si>
    <t>Приобретение и настройка средств защиты информации (СЗИ)</t>
  </si>
  <si>
    <t>Проведение капитального ремонта помещения МБУ «МФЦ» по адресу: г.Рязань, ул. Новоселов, д.33, корпус 2</t>
  </si>
  <si>
    <t>Поставка и установка металлических решеток</t>
  </si>
  <si>
    <t>Изготовление стендов, брошюр (материалов) с информацией о МФЦ</t>
  </si>
  <si>
    <t>Изготовление вывесок и указателей МФЦ и организация их размещения</t>
  </si>
  <si>
    <t>Управление экономики</t>
  </si>
  <si>
    <t xml:space="preserve">Отдел информационных технологий аппарата администрации </t>
  </si>
  <si>
    <t xml:space="preserve"> Управление культуры</t>
  </si>
  <si>
    <t>Сопровождение автоматизированной системы комплектации дошкольных учреждений города Рязани</t>
  </si>
  <si>
    <t>Администрирование портала системы общего образования города Рязани</t>
  </si>
  <si>
    <t>Услуга связи по обеспечению условий функционирования технических средств электросвязи абонента, установленных на технологической площадке оператора («услуга Co-Location) для размещения баз данных в сети интернет и предоставления канала доступа в сеть Интернет с динамической пропускной способностью</t>
  </si>
  <si>
    <t>Сопровождение разделов общего и дополнительного образования на портале системы образования города Рязани</t>
  </si>
  <si>
    <t>Обеспечение доступа к справочно-поисковому аппарата библиотек, базам данных, в том числе:</t>
  </si>
  <si>
    <t>Отдел информационных технологий аппарата администрации  (ГРБС адм. г.Рязани)</t>
  </si>
  <si>
    <t>Отдел информационных технологий аппарата администрации, 
Управление делами аппарата администрации
(ГРБС адм. г.Рязани)</t>
  </si>
  <si>
    <t xml:space="preserve">Управление по работе с населением на территории </t>
  </si>
  <si>
    <t>- регистрацией, образованием юридического лица и внесением изменений в учредительные документы ТОС;</t>
  </si>
  <si>
    <t>- за установленные показатели в работе;</t>
  </si>
  <si>
    <t>- по итогам городского смотра-конкурса «На лучший комитет (совет) территориального общественного самоуправления»</t>
  </si>
  <si>
    <t>- по итогам работы общественных жилищных инспекторов г. Рязани – членов Советов территорий г. Рязани</t>
  </si>
  <si>
    <t>Статус</t>
  </si>
  <si>
    <t>Наименование муниципальной программы, подпрограммы муниципальной программы, ведомственной целевой программы, основного мероприятия</t>
  </si>
  <si>
    <t>Ответственный исполнитель, соисполнители, участники</t>
  </si>
  <si>
    <t>Код бюджетной классификации</t>
  </si>
  <si>
    <t>Расходы, тыс. руб.</t>
  </si>
  <si>
    <t>ГРБС</t>
  </si>
  <si>
    <t>Рз, Пр</t>
  </si>
  <si>
    <t>ЦСР</t>
  </si>
  <si>
    <t>ВР</t>
  </si>
  <si>
    <t>0113</t>
  </si>
  <si>
    <t>ГРБС адм. г.Рязани</t>
  </si>
  <si>
    <t xml:space="preserve"> УКС</t>
  </si>
  <si>
    <t>0505</t>
  </si>
  <si>
    <t>0709</t>
  </si>
  <si>
    <t>0804</t>
  </si>
  <si>
    <t>0801</t>
  </si>
  <si>
    <t>Всего, 
в том числе:</t>
  </si>
  <si>
    <t>ОИТ
УД (ГРБС адм. г.Рязани)</t>
  </si>
  <si>
    <t>1101</t>
  </si>
  <si>
    <t>0501</t>
  </si>
  <si>
    <t>0171001</t>
  </si>
  <si>
    <t>0503</t>
  </si>
  <si>
    <t>0412</t>
  </si>
  <si>
    <t>Управление экономики, МФЦ  (ГРБС адм. г.Рязани)</t>
  </si>
  <si>
    <t xml:space="preserve">Управление по работе с населением на территории
Всего, в том числе </t>
  </si>
  <si>
    <t>Управление экономики
(ГРБС адм. г.Рязани)</t>
  </si>
  <si>
    <t xml:space="preserve">Приобретение, монтаж и настройка вспомогательного оборудования, включая системы видеонаблюдения, системы управления электронной очередью
</t>
  </si>
  <si>
    <t xml:space="preserve"> -</t>
  </si>
  <si>
    <t xml:space="preserve">Приобретение, монтаж и настройка телекоммуникационного оборудования
</t>
  </si>
  <si>
    <t>Оснащение МБУ «МФЦ» офисной мебелью, оргтехникой и бытовой техникой</t>
  </si>
  <si>
    <t xml:space="preserve">Размещение информации о МФЦ на средствах наружной рекламы
</t>
  </si>
  <si>
    <t>Управление экономики, МФЦ
(ГРБС адм. г.Рязани)</t>
  </si>
  <si>
    <t xml:space="preserve"> Управление экономики
Всего, в том числе</t>
  </si>
  <si>
    <t xml:space="preserve"> - подготовка и печать ежеквартального буклета «Вестник ТОС и Советов территорий»</t>
  </si>
  <si>
    <t>Отдел кадровой политики аппарата администрации 
Всего, в том числе</t>
  </si>
  <si>
    <t xml:space="preserve"> - МБУК «Централизованная библиотечная система города Рязани»</t>
  </si>
  <si>
    <t xml:space="preserve"> - МБУК «Централизованная система детских библиотек города Рязани»</t>
  </si>
  <si>
    <t>ВЦП  МП «Управление муниципальным имуществом города Рязани на 2014-2016 годы»</t>
  </si>
  <si>
    <t>Приложение № 3 к отчету</t>
  </si>
  <si>
    <t>Приложение № 4 к отчету</t>
  </si>
  <si>
    <t>Наименование муниципальной программы, подпрограммы, ведомственной целевой программы, основного мероприятия</t>
  </si>
  <si>
    <t>Источник финансирования</t>
  </si>
  <si>
    <t>Расходы, тыс. руб</t>
  </si>
  <si>
    <t xml:space="preserve">Оценка </t>
  </si>
  <si>
    <t>Муниципальная программа</t>
  </si>
  <si>
    <t>Всего, в том числе:</t>
  </si>
  <si>
    <t>Подпрограмма 1</t>
  </si>
  <si>
    <t>Основное мероприятие МП</t>
  </si>
  <si>
    <t xml:space="preserve">федеральный бюджет
</t>
  </si>
  <si>
    <t xml:space="preserve">средства от приносящей доход деятельности
</t>
  </si>
  <si>
    <t xml:space="preserve">другие внебюджетные источники
</t>
  </si>
  <si>
    <t>областной бюджет</t>
  </si>
  <si>
    <t xml:space="preserve">бюджет города Рязани </t>
  </si>
  <si>
    <t>Основное мероприятие подпрограммы МП 1</t>
  </si>
  <si>
    <t>Мероприятие подпрограммы МП 1.1</t>
  </si>
  <si>
    <t>Мероприятие подпрограммы МП 1.2</t>
  </si>
  <si>
    <t>Мероприятие подпрограммы МП 1.3</t>
  </si>
  <si>
    <t>Мероприятие подпрограммы МП 1.4</t>
  </si>
  <si>
    <t>Мероприятие подпрограммы МП 2.1</t>
  </si>
  <si>
    <t>Мероприятие подпрограммы МП 2.2</t>
  </si>
  <si>
    <t>Мероприятие подпрограммы МП 2.3</t>
  </si>
  <si>
    <t>Мероприятие подпрограммы МП 2.4</t>
  </si>
  <si>
    <t>Мероприятие подпрограммы МП 2.5</t>
  </si>
  <si>
    <t>Мероприятие подпрограммы МП 3.1</t>
  </si>
  <si>
    <t>Мероприятие подпрограммы МП 3.2</t>
  </si>
  <si>
    <t>Мероприятие подпрограммы МП 3.3</t>
  </si>
  <si>
    <t>«Обеспечение выполнения работ по предоставлению муниципальных услуг по принципу «одного окна»</t>
  </si>
  <si>
    <t>«Обеспечение сохранности, учета и использования архивных документов, поступивших в учреждение»</t>
  </si>
  <si>
    <t>«Предоставление субсидий на увеличение стоимости основных средств»</t>
  </si>
  <si>
    <t>Подпрограмма 2</t>
  </si>
  <si>
    <t>Основное мероприятие подпрограммы МП 2</t>
  </si>
  <si>
    <t>Основное мероприятие подпрограммы МП 3</t>
  </si>
  <si>
    <t>Основное мероприятие подпрограммы МП 4</t>
  </si>
  <si>
    <t>Подпрограмма 3</t>
  </si>
  <si>
    <t>ВЦП МП 1</t>
  </si>
  <si>
    <t>ВЦП МП  2</t>
  </si>
  <si>
    <r>
      <t xml:space="preserve">Ответственный исполнитель: </t>
    </r>
    <r>
      <rPr>
        <u/>
        <sz val="14"/>
        <color theme="1"/>
        <rFont val="Times New Roman"/>
        <family val="1"/>
        <charset val="204"/>
      </rPr>
      <t>управление экономики администрации города Рязани</t>
    </r>
  </si>
  <si>
    <t>Перво-началь-ный план на год</t>
  </si>
  <si>
    <t xml:space="preserve">Уточнен-ный план 
на год (на отчетную дату) </t>
  </si>
  <si>
    <t>Кассовое исполне-ние</t>
  </si>
  <si>
    <t>Приобретение лицензий на право использования СКЗИ «КриптоПро JCP» на одном сервере с неограниченным количеством ядер</t>
  </si>
  <si>
    <t xml:space="preserve">Оснащение МБУ «МФЦ» офисной мебелью и бытовой техникой
</t>
  </si>
  <si>
    <r>
      <t>за</t>
    </r>
    <r>
      <rPr>
        <u/>
        <sz val="14"/>
        <color theme="1"/>
        <rFont val="Times New Roman"/>
        <family val="1"/>
        <charset val="204"/>
      </rPr>
      <t xml:space="preserve">  2014  </t>
    </r>
    <r>
      <rPr>
        <sz val="14"/>
        <color theme="1"/>
        <rFont val="Times New Roman"/>
        <family val="1"/>
        <charset val="204"/>
      </rPr>
      <t xml:space="preserve">год  </t>
    </r>
  </si>
  <si>
    <t>Фактичес-кие расходы</t>
  </si>
  <si>
    <t>Отчет об использовании средств бюджета города Рязани на реализацию муниципальной программы 
«Повышение эффективности муниципального управления в городе Рязани на 2014 – 2020 годы» 
за 2014  год</t>
  </si>
  <si>
    <r>
      <t xml:space="preserve">Отдел информационных технологий аппарата администрации 
</t>
    </r>
    <r>
      <rPr>
        <sz val="14"/>
        <color indexed="8"/>
        <rFont val="Times New Roman"/>
        <family val="1"/>
        <charset val="204"/>
      </rPr>
      <t>Всего, в том числе</t>
    </r>
  </si>
  <si>
    <t xml:space="preserve">Повышение эффективности муниципального управления на 2014-2020 годы. 
</t>
  </si>
  <si>
    <t>МП</t>
  </si>
  <si>
    <t>Обучение и повышение квалификации муниципальных служащих</t>
  </si>
  <si>
    <t>Совершенствование предоставления муниципальных услуг в городе Рязани на 2014-2020 годы. 
Всего по подпрограмме, в том числе:</t>
  </si>
  <si>
    <t xml:space="preserve"> Программно-техническое обеспечение развития МБУ «МФЦ»</t>
  </si>
  <si>
    <t>Материально-техническое обеспечение развития МБУ «МФЦ»</t>
  </si>
  <si>
    <t>Информационное обеспечение развития МБУ «МФЦ»</t>
  </si>
  <si>
    <t xml:space="preserve">Профессиональная подготовка и повышение квалификации универсальных специалистов МБУ «МФЦ»
</t>
  </si>
  <si>
    <t>Организация представления муниципальных услуг в электронной форме</t>
  </si>
  <si>
    <t>Оказание услуг по размещению и обслуживанию «Регионального портала и реестра государственных услуг» для формирования реестра муниципальных услуг</t>
  </si>
  <si>
    <t>Перевод муниципальных услуг в электронный вид</t>
  </si>
  <si>
    <t>Развитие системы представления муниципальных услуг на базе МБУ «МФЦ»</t>
  </si>
  <si>
    <t xml:space="preserve">Подпрог-рамма МП </t>
  </si>
  <si>
    <t xml:space="preserve">Основное мероп-риятие МП </t>
  </si>
  <si>
    <t>Меро-приятие подпрог-раммы МП</t>
  </si>
  <si>
    <t>Создание, приобретение, развитие, техническая поддержка, сервисное обслуживание автоматизированных информационных систем, необходимых для предоставления муниципальных услуг</t>
  </si>
  <si>
    <t>Организация предоставления муниципальных услуг в сфере образования</t>
  </si>
  <si>
    <t>Организация предоставления муниципальных услуг в сфере культуры</t>
  </si>
  <si>
    <t xml:space="preserve">Обеспечение выполнения муниципального задания МБУ «МФЦ»,  представление субсидии на увеличение стоимости основных средств  </t>
  </si>
  <si>
    <t>Обеспечение выполнения работ по предоставлению муниципальных услуг по принципу «одного окна»</t>
  </si>
  <si>
    <t>Обеспечение сохранности, учета и использования архивных документов, поступивших в учреждение</t>
  </si>
  <si>
    <t>Предоставление субсидий на увеличение стоимости основных средств</t>
  </si>
  <si>
    <t>Развитие информационно-коммуникационной инфраструктуры администрации города Рязани на 2014-2020 годы.  
Всего по подпрограмме, в том числе:</t>
  </si>
  <si>
    <t>Развитие единой сети передачи данных в администрации города Рязани, создание локальных вычислительных сетей для структурных подразделений администрации города Рязани</t>
  </si>
  <si>
    <t>Обеспечение информационной безопасности в администрации города Рязани, оснащение структурных подразделений администрации города Рязани лицензионным системным и прикладным программным обеспечением, создание, совершенствование, поддержка автоматизированных информационных систем</t>
  </si>
  <si>
    <t>Оснащение структурных подразделений администрации города Рязани средствами вычислительной, множительной техники, серверами, телекоммуникационным оборудованием</t>
  </si>
  <si>
    <t>Развитие системы электронного документооборота администрации города Рязани</t>
  </si>
  <si>
    <t>Поддержка общественной инициативы и развитие  территорий в городе Рязани на 2014-2020 годы. 
Всего по подпрограмме, в том числе:</t>
  </si>
  <si>
    <t>Информирование населения о возможностях участия в общественном самоуправлении</t>
  </si>
  <si>
    <t xml:space="preserve">Обеспечение гарантий развития ТОО и Советов территорий
</t>
  </si>
  <si>
    <t>Предоставление субсидий органам территориального общественного самоуправления на возмещение затрат связанных с:</t>
  </si>
  <si>
    <t>Поощрение председателей и актива ТОС, в том числе:</t>
  </si>
  <si>
    <t xml:space="preserve"> - изготовлением учебно-методических пособий и другой полиграфической продукции</t>
  </si>
  <si>
    <t>Приобретение сопутствующих товаров для развития спортивного направления в ТОС</t>
  </si>
  <si>
    <t>Проведение массовых спортивных межрайонных соревнований между ТОС (поощрительные призы и награды участникам)</t>
  </si>
  <si>
    <t>Приобретение звукоусиливающей аппаратуры для проведения массовых мероприятий на территориях ТОС</t>
  </si>
  <si>
    <t>Предоставление субсидий на возмещение затрат по капитальному ремонту многоквартирных домов в части благоустройства придомовой территории, в том числе: 
- ремонт и оборудование детских, спортивных площадок, мест отдыха, ограждений и иного оборудования для удовлетворения бытовых нужд населения;
- ремонт асфальто-бетонного покрытия, устройство бордюрного камня</t>
  </si>
  <si>
    <t xml:space="preserve">Благоустройство территорий общего пользования в соответствии с пп. 40 п. 3 раздела 1 и п.10 раздела 2 Правил благоустройства территории муниципального образования - город Рязань, утвержденных решением Рязанской городской Думы от 24.05.2012 № 174-I, и п. 4 Порядка участия собственников зданий (помещений в них) и сооружений в благоустройстве прилегающих территорий, утвержденного решением Рязанской городской Думы от 24.05.2012 № 175-I, определенных советами территорий города Рязани, утвержденными постановлением администрации города Рязани от 23.03.2012 № 1657 </t>
  </si>
  <si>
    <t>ВЦП  МП</t>
  </si>
  <si>
    <t>Повышение эффективности бюджетных расходов муниципального образования - город Рязань на 2014-2015  годы</t>
  </si>
  <si>
    <t xml:space="preserve">Мероп-риятие ВЦП </t>
  </si>
  <si>
    <t>Модернизация автоматизированной системы ФКУ в части планирования бюджетных ассигнований  в увязке с целями                             и результатами деятельности и автоматизации процессов многовариантного сбора проекта решения о бюджете и формирования уточнений к нему</t>
  </si>
  <si>
    <t>Модернизация автоматизированной системы ФКУ в части автоматизации процессов формирования, финансового обеспечения  и мониторинга реализации муниципальных заданий                  на оказание муниципальных услуг (выполнение работ)</t>
  </si>
  <si>
    <t xml:space="preserve">Модернизация автоматизированной системы ФКУ в части планирования, мониторинга и оценки эффективности 
и результативности  программ
</t>
  </si>
  <si>
    <t>Модернизация автоматизированной системы ФКУ в целях автоматизации закупочного B77 осуществляемого в рамках Федерального закона  от 05.04.2013 № 44-ФЗ   «О контрактной системе  в сфере закупок товаров, работ, услуг для обеспечения государственных и муниципальных нужд» в муниципальном образовании – город Рязань</t>
  </si>
  <si>
    <t>Приобретение системы управления базами данных «Oracle» для перевода автоматизированной системы «Бюджет» на новую платформу функционирования баз данных</t>
  </si>
  <si>
    <t>Приобретение неисключительного права OfficeHmBus 2013 (AAA-02689) 32/64 RU PKL Online CntlEastEu DwnLd C2R NR лицензия (электронный ключ)</t>
  </si>
  <si>
    <t>Проведение технической инвентаризации, оценки рыночной стоимости объектов муниципального имущества, признание прав и регулирование отношений по муниципальной собственности</t>
  </si>
  <si>
    <t>Оплата коммунальных услуг по нераспределенному имуществу казны</t>
  </si>
  <si>
    <t>Оплата работ (услуг) по содержанию нераспределенного имущества казны</t>
  </si>
  <si>
    <t>Оплата за получение дефектных активов на объекты движимого имущества казны для списания</t>
  </si>
  <si>
    <t>Проведение работ по межеванию земельных участков</t>
  </si>
  <si>
    <t>Проведение работ по межеванию земельных участков, предназначенных для предоставления многодетным семьям</t>
  </si>
  <si>
    <t>Проведение работ по разработке схем генерального плана объектов строительства</t>
  </si>
  <si>
    <t>Оплата госпошлин, сборов и других расходов</t>
  </si>
  <si>
    <t>Оплата расходов по исполнению судебных актов</t>
  </si>
  <si>
    <t>Повышение эффективности муниципального управления на 2014-2020 годы</t>
  </si>
  <si>
    <t xml:space="preserve"> Обучение и повышение квалификации муниципальных служащих</t>
  </si>
  <si>
    <t>Совершенствование предоставления муниципальных услуг в городе Рязани на 2014-2020 годы</t>
  </si>
  <si>
    <t>Программно-техническое обеспечение развития МБУ «МФЦ»</t>
  </si>
  <si>
    <t>Профессиональная подготовка и повышение квалификации универсальных специалистов МБУ «МФЦ»</t>
  </si>
  <si>
    <t>Развитие информационно-коммуникационной инфраструктуры администрации города Рязани на 2014-2020 годы</t>
  </si>
  <si>
    <t>Обеспечение гарантий развития ТОО и Советов территорий</t>
  </si>
  <si>
    <t>Управление муниципальным имуществом города Рязани на 2014-2016 годы</t>
  </si>
  <si>
    <t xml:space="preserve">Поддержка общественной инициативы и развитие  территорий в городе Рязани на 2014-2020 годы </t>
  </si>
  <si>
    <t xml:space="preserve">Информация о расходах федерального бюджета, областного бюджета, бюджета города Рязани и юридических лиц на реализацию  муниципальной программы «Повышение эффективности муниципального управления в городе
 Рязани на 2014 – 2020 годы» </t>
  </si>
  <si>
    <t>Основное мероп-риятие подпрог-раммы 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</si>
</sst>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1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1"/>
    </font>
    <font>
      <b/>
      <sz val="12"/>
      <name val="Times New Roman"/>
      <family val="1"/>
      <charset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1"/>
    </font>
    <font>
      <sz val="14"/>
      <color theme="1"/>
      <name val="Times New Roman"/>
      <family val="1"/>
      <charset val="1"/>
    </font>
    <font>
      <sz val="14"/>
      <color indexed="8"/>
      <name val="Times New Roman"/>
      <family val="1"/>
      <charset val="1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164" fontId="11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164" fontId="13" fillId="2" borderId="1" xfId="0" applyNumberFormat="1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vertical="top" wrapText="1"/>
    </xf>
    <xf numFmtId="2" fontId="13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/>
    </xf>
    <xf numFmtId="0" fontId="13" fillId="2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center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/>
    </xf>
    <xf numFmtId="49" fontId="8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12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vertical="top" wrapText="1"/>
    </xf>
    <xf numFmtId="164" fontId="13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4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3" xfId="0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 vertical="top"/>
    </xf>
    <xf numFmtId="0" fontId="8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8" fillId="0" borderId="0" xfId="0" applyFont="1" applyFill="1" applyBorder="1" applyAlignment="1">
      <alignment vertical="top" wrapText="1"/>
    </xf>
    <xf numFmtId="0" fontId="13" fillId="0" borderId="2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3" fillId="0" borderId="4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V130"/>
  <sheetViews>
    <sheetView tabSelected="1" topLeftCell="A43" zoomScale="90" zoomScaleNormal="90" workbookViewId="0">
      <selection activeCell="D12" sqref="D12"/>
    </sheetView>
  </sheetViews>
  <sheetFormatPr defaultColWidth="11.5703125" defaultRowHeight="15.75" x14ac:dyDescent="0.25"/>
  <cols>
    <col min="1" max="1" width="13.42578125" style="30" customWidth="1"/>
    <col min="2" max="2" width="37.5703125" style="50" customWidth="1"/>
    <col min="3" max="3" width="26.7109375" style="30" customWidth="1"/>
    <col min="4" max="4" width="7.28515625" style="31" customWidth="1"/>
    <col min="5" max="5" width="4.42578125" style="30" customWidth="1"/>
    <col min="6" max="6" width="11.28515625" style="30" customWidth="1"/>
    <col min="7" max="7" width="5.7109375" style="30" customWidth="1"/>
    <col min="8" max="8" width="11.85546875" style="31" customWidth="1"/>
    <col min="9" max="9" width="12.85546875" style="31" customWidth="1"/>
    <col min="10" max="10" width="11.7109375" style="103" customWidth="1"/>
    <col min="11" max="11" width="11.28515625" style="31" customWidth="1"/>
    <col min="12" max="12" width="9.140625" style="31" customWidth="1"/>
    <col min="13" max="230" width="9.140625" style="30" customWidth="1"/>
    <col min="231" max="234" width="11.5703125" style="32"/>
    <col min="235" max="235" width="5.28515625" style="32" customWidth="1"/>
    <col min="236" max="236" width="15.140625" style="32" customWidth="1"/>
    <col min="237" max="237" width="21.28515625" style="32" customWidth="1"/>
    <col min="238" max="238" width="14.85546875" style="32" customWidth="1"/>
    <col min="239" max="239" width="6.85546875" style="32" customWidth="1"/>
    <col min="240" max="240" width="5.85546875" style="32" customWidth="1"/>
    <col min="241" max="241" width="9.85546875" style="32" customWidth="1"/>
    <col min="242" max="242" width="4.85546875" style="32" customWidth="1"/>
    <col min="243" max="243" width="10.7109375" style="32" customWidth="1"/>
    <col min="244" max="249" width="9" style="32" customWidth="1"/>
    <col min="250" max="250" width="10.7109375" style="32" customWidth="1"/>
    <col min="251" max="251" width="9.28515625" style="32" customWidth="1"/>
    <col min="252" max="253" width="8.5703125" style="32" customWidth="1"/>
    <col min="254" max="254" width="8.7109375" style="32" customWidth="1"/>
    <col min="255" max="255" width="8.5703125" style="32" customWidth="1"/>
    <col min="256" max="256" width="8.28515625" style="32" customWidth="1"/>
    <col min="257" max="257" width="8.5703125" style="32" customWidth="1"/>
    <col min="258" max="258" width="9.85546875" style="32" customWidth="1"/>
    <col min="259" max="259" width="9.28515625" style="32" customWidth="1"/>
    <col min="260" max="261" width="8.5703125" style="32" customWidth="1"/>
    <col min="262" max="262" width="8.7109375" style="32" customWidth="1"/>
    <col min="263" max="263" width="8.5703125" style="32" customWidth="1"/>
    <col min="264" max="264" width="8.28515625" style="32" customWidth="1"/>
    <col min="265" max="265" width="8.5703125" style="32" customWidth="1"/>
    <col min="266" max="266" width="10.42578125" style="32" customWidth="1"/>
    <col min="267" max="267" width="11.28515625" style="32" customWidth="1"/>
    <col min="268" max="486" width="9.140625" style="32" customWidth="1"/>
    <col min="487" max="490" width="11.5703125" style="32"/>
    <col min="491" max="491" width="5.28515625" style="32" customWidth="1"/>
    <col min="492" max="492" width="15.140625" style="32" customWidth="1"/>
    <col min="493" max="493" width="21.28515625" style="32" customWidth="1"/>
    <col min="494" max="494" width="14.85546875" style="32" customWidth="1"/>
    <col min="495" max="495" width="6.85546875" style="32" customWidth="1"/>
    <col min="496" max="496" width="5.85546875" style="32" customWidth="1"/>
    <col min="497" max="497" width="9.85546875" style="32" customWidth="1"/>
    <col min="498" max="498" width="4.85546875" style="32" customWidth="1"/>
    <col min="499" max="499" width="10.7109375" style="32" customWidth="1"/>
    <col min="500" max="505" width="9" style="32" customWidth="1"/>
    <col min="506" max="506" width="10.7109375" style="32" customWidth="1"/>
    <col min="507" max="507" width="9.28515625" style="32" customWidth="1"/>
    <col min="508" max="509" width="8.5703125" style="32" customWidth="1"/>
    <col min="510" max="510" width="8.7109375" style="32" customWidth="1"/>
    <col min="511" max="511" width="8.5703125" style="32" customWidth="1"/>
    <col min="512" max="512" width="8.28515625" style="32" customWidth="1"/>
    <col min="513" max="513" width="8.5703125" style="32" customWidth="1"/>
    <col min="514" max="514" width="9.85546875" style="32" customWidth="1"/>
    <col min="515" max="515" width="9.28515625" style="32" customWidth="1"/>
    <col min="516" max="517" width="8.5703125" style="32" customWidth="1"/>
    <col min="518" max="518" width="8.7109375" style="32" customWidth="1"/>
    <col min="519" max="519" width="8.5703125" style="32" customWidth="1"/>
    <col min="520" max="520" width="8.28515625" style="32" customWidth="1"/>
    <col min="521" max="521" width="8.5703125" style="32" customWidth="1"/>
    <col min="522" max="522" width="10.42578125" style="32" customWidth="1"/>
    <col min="523" max="523" width="11.28515625" style="32" customWidth="1"/>
    <col min="524" max="742" width="9.140625" style="32" customWidth="1"/>
    <col min="743" max="746" width="11.5703125" style="32"/>
    <col min="747" max="747" width="5.28515625" style="32" customWidth="1"/>
    <col min="748" max="748" width="15.140625" style="32" customWidth="1"/>
    <col min="749" max="749" width="21.28515625" style="32" customWidth="1"/>
    <col min="750" max="750" width="14.85546875" style="32" customWidth="1"/>
    <col min="751" max="751" width="6.85546875" style="32" customWidth="1"/>
    <col min="752" max="752" width="5.85546875" style="32" customWidth="1"/>
    <col min="753" max="753" width="9.85546875" style="32" customWidth="1"/>
    <col min="754" max="754" width="4.85546875" style="32" customWidth="1"/>
    <col min="755" max="755" width="10.7109375" style="32" customWidth="1"/>
    <col min="756" max="761" width="9" style="32" customWidth="1"/>
    <col min="762" max="762" width="10.7109375" style="32" customWidth="1"/>
    <col min="763" max="763" width="9.28515625" style="32" customWidth="1"/>
    <col min="764" max="765" width="8.5703125" style="32" customWidth="1"/>
    <col min="766" max="766" width="8.7109375" style="32" customWidth="1"/>
    <col min="767" max="767" width="8.5703125" style="32" customWidth="1"/>
    <col min="768" max="768" width="8.28515625" style="32" customWidth="1"/>
    <col min="769" max="769" width="8.5703125" style="32" customWidth="1"/>
    <col min="770" max="770" width="9.85546875" style="32" customWidth="1"/>
    <col min="771" max="771" width="9.28515625" style="32" customWidth="1"/>
    <col min="772" max="773" width="8.5703125" style="32" customWidth="1"/>
    <col min="774" max="774" width="8.7109375" style="32" customWidth="1"/>
    <col min="775" max="775" width="8.5703125" style="32" customWidth="1"/>
    <col min="776" max="776" width="8.28515625" style="32" customWidth="1"/>
    <col min="777" max="777" width="8.5703125" style="32" customWidth="1"/>
    <col min="778" max="778" width="10.42578125" style="32" customWidth="1"/>
    <col min="779" max="779" width="11.28515625" style="32" customWidth="1"/>
    <col min="780" max="998" width="9.140625" style="32" customWidth="1"/>
    <col min="999" max="1002" width="11.5703125" style="32"/>
    <col min="1003" max="1003" width="5.28515625" style="32" customWidth="1"/>
    <col min="1004" max="1004" width="15.140625" style="32" customWidth="1"/>
    <col min="1005" max="1005" width="21.28515625" style="32" customWidth="1"/>
    <col min="1006" max="1006" width="14.85546875" style="32" customWidth="1"/>
    <col min="1007" max="1007" width="6.85546875" style="32" customWidth="1"/>
    <col min="1008" max="1008" width="5.85546875" style="32" customWidth="1"/>
    <col min="1009" max="1009" width="9.85546875" style="32" customWidth="1"/>
    <col min="1010" max="1010" width="4.85546875" style="32" customWidth="1"/>
    <col min="1011" max="1011" width="10.7109375" style="32" customWidth="1"/>
    <col min="1012" max="1017" width="9" style="32" customWidth="1"/>
    <col min="1018" max="1018" width="10.7109375" style="32" customWidth="1"/>
    <col min="1019" max="1019" width="9.28515625" style="32" customWidth="1"/>
    <col min="1020" max="1021" width="8.5703125" style="32" customWidth="1"/>
    <col min="1022" max="1022" width="8.7109375" style="32" customWidth="1"/>
    <col min="1023" max="1023" width="8.5703125" style="32" customWidth="1"/>
    <col min="1024" max="1024" width="8.28515625" style="32" customWidth="1"/>
    <col min="1025" max="1025" width="8.5703125" style="32" customWidth="1"/>
    <col min="1026" max="1026" width="9.85546875" style="32" customWidth="1"/>
    <col min="1027" max="1027" width="9.28515625" style="32" customWidth="1"/>
    <col min="1028" max="1029" width="8.5703125" style="32" customWidth="1"/>
    <col min="1030" max="1030" width="8.7109375" style="32" customWidth="1"/>
    <col min="1031" max="1031" width="8.5703125" style="32" customWidth="1"/>
    <col min="1032" max="1032" width="8.28515625" style="32" customWidth="1"/>
    <col min="1033" max="1033" width="8.5703125" style="32" customWidth="1"/>
    <col min="1034" max="1034" width="10.42578125" style="32" customWidth="1"/>
    <col min="1035" max="1035" width="11.28515625" style="32" customWidth="1"/>
    <col min="1036" max="1254" width="9.140625" style="32" customWidth="1"/>
    <col min="1255" max="1258" width="11.5703125" style="32"/>
    <col min="1259" max="1259" width="5.28515625" style="32" customWidth="1"/>
    <col min="1260" max="1260" width="15.140625" style="32" customWidth="1"/>
    <col min="1261" max="1261" width="21.28515625" style="32" customWidth="1"/>
    <col min="1262" max="1262" width="14.85546875" style="32" customWidth="1"/>
    <col min="1263" max="1263" width="6.85546875" style="32" customWidth="1"/>
    <col min="1264" max="1264" width="5.85546875" style="32" customWidth="1"/>
    <col min="1265" max="1265" width="9.85546875" style="32" customWidth="1"/>
    <col min="1266" max="1266" width="4.85546875" style="32" customWidth="1"/>
    <col min="1267" max="1267" width="10.7109375" style="32" customWidth="1"/>
    <col min="1268" max="1273" width="9" style="32" customWidth="1"/>
    <col min="1274" max="1274" width="10.7109375" style="32" customWidth="1"/>
    <col min="1275" max="1275" width="9.28515625" style="32" customWidth="1"/>
    <col min="1276" max="1277" width="8.5703125" style="32" customWidth="1"/>
    <col min="1278" max="1278" width="8.7109375" style="32" customWidth="1"/>
    <col min="1279" max="1279" width="8.5703125" style="32" customWidth="1"/>
    <col min="1280" max="1280" width="8.28515625" style="32" customWidth="1"/>
    <col min="1281" max="1281" width="8.5703125" style="32" customWidth="1"/>
    <col min="1282" max="1282" width="9.85546875" style="32" customWidth="1"/>
    <col min="1283" max="1283" width="9.28515625" style="32" customWidth="1"/>
    <col min="1284" max="1285" width="8.5703125" style="32" customWidth="1"/>
    <col min="1286" max="1286" width="8.7109375" style="32" customWidth="1"/>
    <col min="1287" max="1287" width="8.5703125" style="32" customWidth="1"/>
    <col min="1288" max="1288" width="8.28515625" style="32" customWidth="1"/>
    <col min="1289" max="1289" width="8.5703125" style="32" customWidth="1"/>
    <col min="1290" max="1290" width="10.42578125" style="32" customWidth="1"/>
    <col min="1291" max="1291" width="11.28515625" style="32" customWidth="1"/>
    <col min="1292" max="1510" width="9.140625" style="32" customWidth="1"/>
    <col min="1511" max="1514" width="11.5703125" style="32"/>
    <col min="1515" max="1515" width="5.28515625" style="32" customWidth="1"/>
    <col min="1516" max="1516" width="15.140625" style="32" customWidth="1"/>
    <col min="1517" max="1517" width="21.28515625" style="32" customWidth="1"/>
    <col min="1518" max="1518" width="14.85546875" style="32" customWidth="1"/>
    <col min="1519" max="1519" width="6.85546875" style="32" customWidth="1"/>
    <col min="1520" max="1520" width="5.85546875" style="32" customWidth="1"/>
    <col min="1521" max="1521" width="9.85546875" style="32" customWidth="1"/>
    <col min="1522" max="1522" width="4.85546875" style="32" customWidth="1"/>
    <col min="1523" max="1523" width="10.7109375" style="32" customWidth="1"/>
    <col min="1524" max="1529" width="9" style="32" customWidth="1"/>
    <col min="1530" max="1530" width="10.7109375" style="32" customWidth="1"/>
    <col min="1531" max="1531" width="9.28515625" style="32" customWidth="1"/>
    <col min="1532" max="1533" width="8.5703125" style="32" customWidth="1"/>
    <col min="1534" max="1534" width="8.7109375" style="32" customWidth="1"/>
    <col min="1535" max="1535" width="8.5703125" style="32" customWidth="1"/>
    <col min="1536" max="1536" width="8.28515625" style="32" customWidth="1"/>
    <col min="1537" max="1537" width="8.5703125" style="32" customWidth="1"/>
    <col min="1538" max="1538" width="9.85546875" style="32" customWidth="1"/>
    <col min="1539" max="1539" width="9.28515625" style="32" customWidth="1"/>
    <col min="1540" max="1541" width="8.5703125" style="32" customWidth="1"/>
    <col min="1542" max="1542" width="8.7109375" style="32" customWidth="1"/>
    <col min="1543" max="1543" width="8.5703125" style="32" customWidth="1"/>
    <col min="1544" max="1544" width="8.28515625" style="32" customWidth="1"/>
    <col min="1545" max="1545" width="8.5703125" style="32" customWidth="1"/>
    <col min="1546" max="1546" width="10.42578125" style="32" customWidth="1"/>
    <col min="1547" max="1547" width="11.28515625" style="32" customWidth="1"/>
    <col min="1548" max="1766" width="9.140625" style="32" customWidth="1"/>
    <col min="1767" max="1770" width="11.5703125" style="32"/>
    <col min="1771" max="1771" width="5.28515625" style="32" customWidth="1"/>
    <col min="1772" max="1772" width="15.140625" style="32" customWidth="1"/>
    <col min="1773" max="1773" width="21.28515625" style="32" customWidth="1"/>
    <col min="1774" max="1774" width="14.85546875" style="32" customWidth="1"/>
    <col min="1775" max="1775" width="6.85546875" style="32" customWidth="1"/>
    <col min="1776" max="1776" width="5.85546875" style="32" customWidth="1"/>
    <col min="1777" max="1777" width="9.85546875" style="32" customWidth="1"/>
    <col min="1778" max="1778" width="4.85546875" style="32" customWidth="1"/>
    <col min="1779" max="1779" width="10.7109375" style="32" customWidth="1"/>
    <col min="1780" max="1785" width="9" style="32" customWidth="1"/>
    <col min="1786" max="1786" width="10.7109375" style="32" customWidth="1"/>
    <col min="1787" max="1787" width="9.28515625" style="32" customWidth="1"/>
    <col min="1788" max="1789" width="8.5703125" style="32" customWidth="1"/>
    <col min="1790" max="1790" width="8.7109375" style="32" customWidth="1"/>
    <col min="1791" max="1791" width="8.5703125" style="32" customWidth="1"/>
    <col min="1792" max="1792" width="8.28515625" style="32" customWidth="1"/>
    <col min="1793" max="1793" width="8.5703125" style="32" customWidth="1"/>
    <col min="1794" max="1794" width="9.85546875" style="32" customWidth="1"/>
    <col min="1795" max="1795" width="9.28515625" style="32" customWidth="1"/>
    <col min="1796" max="1797" width="8.5703125" style="32" customWidth="1"/>
    <col min="1798" max="1798" width="8.7109375" style="32" customWidth="1"/>
    <col min="1799" max="1799" width="8.5703125" style="32" customWidth="1"/>
    <col min="1800" max="1800" width="8.28515625" style="32" customWidth="1"/>
    <col min="1801" max="1801" width="8.5703125" style="32" customWidth="1"/>
    <col min="1802" max="1802" width="10.42578125" style="32" customWidth="1"/>
    <col min="1803" max="1803" width="11.28515625" style="32" customWidth="1"/>
    <col min="1804" max="2022" width="9.140625" style="32" customWidth="1"/>
    <col min="2023" max="2026" width="11.5703125" style="32"/>
    <col min="2027" max="2027" width="5.28515625" style="32" customWidth="1"/>
    <col min="2028" max="2028" width="15.140625" style="32" customWidth="1"/>
    <col min="2029" max="2029" width="21.28515625" style="32" customWidth="1"/>
    <col min="2030" max="2030" width="14.85546875" style="32" customWidth="1"/>
    <col min="2031" max="2031" width="6.85546875" style="32" customWidth="1"/>
    <col min="2032" max="2032" width="5.85546875" style="32" customWidth="1"/>
    <col min="2033" max="2033" width="9.85546875" style="32" customWidth="1"/>
    <col min="2034" max="2034" width="4.85546875" style="32" customWidth="1"/>
    <col min="2035" max="2035" width="10.7109375" style="32" customWidth="1"/>
    <col min="2036" max="2041" width="9" style="32" customWidth="1"/>
    <col min="2042" max="2042" width="10.7109375" style="32" customWidth="1"/>
    <col min="2043" max="2043" width="9.28515625" style="32" customWidth="1"/>
    <col min="2044" max="2045" width="8.5703125" style="32" customWidth="1"/>
    <col min="2046" max="2046" width="8.7109375" style="32" customWidth="1"/>
    <col min="2047" max="2047" width="8.5703125" style="32" customWidth="1"/>
    <col min="2048" max="2048" width="8.28515625" style="32" customWidth="1"/>
    <col min="2049" max="2049" width="8.5703125" style="32" customWidth="1"/>
    <col min="2050" max="2050" width="9.85546875" style="32" customWidth="1"/>
    <col min="2051" max="2051" width="9.28515625" style="32" customWidth="1"/>
    <col min="2052" max="2053" width="8.5703125" style="32" customWidth="1"/>
    <col min="2054" max="2054" width="8.7109375" style="32" customWidth="1"/>
    <col min="2055" max="2055" width="8.5703125" style="32" customWidth="1"/>
    <col min="2056" max="2056" width="8.28515625" style="32" customWidth="1"/>
    <col min="2057" max="2057" width="8.5703125" style="32" customWidth="1"/>
    <col min="2058" max="2058" width="10.42578125" style="32" customWidth="1"/>
    <col min="2059" max="2059" width="11.28515625" style="32" customWidth="1"/>
    <col min="2060" max="2278" width="9.140625" style="32" customWidth="1"/>
    <col min="2279" max="2282" width="11.5703125" style="32"/>
    <col min="2283" max="2283" width="5.28515625" style="32" customWidth="1"/>
    <col min="2284" max="2284" width="15.140625" style="32" customWidth="1"/>
    <col min="2285" max="2285" width="21.28515625" style="32" customWidth="1"/>
    <col min="2286" max="2286" width="14.85546875" style="32" customWidth="1"/>
    <col min="2287" max="2287" width="6.85546875" style="32" customWidth="1"/>
    <col min="2288" max="2288" width="5.85546875" style="32" customWidth="1"/>
    <col min="2289" max="2289" width="9.85546875" style="32" customWidth="1"/>
    <col min="2290" max="2290" width="4.85546875" style="32" customWidth="1"/>
    <col min="2291" max="2291" width="10.7109375" style="32" customWidth="1"/>
    <col min="2292" max="2297" width="9" style="32" customWidth="1"/>
    <col min="2298" max="2298" width="10.7109375" style="32" customWidth="1"/>
    <col min="2299" max="2299" width="9.28515625" style="32" customWidth="1"/>
    <col min="2300" max="2301" width="8.5703125" style="32" customWidth="1"/>
    <col min="2302" max="2302" width="8.7109375" style="32" customWidth="1"/>
    <col min="2303" max="2303" width="8.5703125" style="32" customWidth="1"/>
    <col min="2304" max="2304" width="8.28515625" style="32" customWidth="1"/>
    <col min="2305" max="2305" width="8.5703125" style="32" customWidth="1"/>
    <col min="2306" max="2306" width="9.85546875" style="32" customWidth="1"/>
    <col min="2307" max="2307" width="9.28515625" style="32" customWidth="1"/>
    <col min="2308" max="2309" width="8.5703125" style="32" customWidth="1"/>
    <col min="2310" max="2310" width="8.7109375" style="32" customWidth="1"/>
    <col min="2311" max="2311" width="8.5703125" style="32" customWidth="1"/>
    <col min="2312" max="2312" width="8.28515625" style="32" customWidth="1"/>
    <col min="2313" max="2313" width="8.5703125" style="32" customWidth="1"/>
    <col min="2314" max="2314" width="10.42578125" style="32" customWidth="1"/>
    <col min="2315" max="2315" width="11.28515625" style="32" customWidth="1"/>
    <col min="2316" max="2534" width="9.140625" style="32" customWidth="1"/>
    <col min="2535" max="2538" width="11.5703125" style="32"/>
    <col min="2539" max="2539" width="5.28515625" style="32" customWidth="1"/>
    <col min="2540" max="2540" width="15.140625" style="32" customWidth="1"/>
    <col min="2541" max="2541" width="21.28515625" style="32" customWidth="1"/>
    <col min="2542" max="2542" width="14.85546875" style="32" customWidth="1"/>
    <col min="2543" max="2543" width="6.85546875" style="32" customWidth="1"/>
    <col min="2544" max="2544" width="5.85546875" style="32" customWidth="1"/>
    <col min="2545" max="2545" width="9.85546875" style="32" customWidth="1"/>
    <col min="2546" max="2546" width="4.85546875" style="32" customWidth="1"/>
    <col min="2547" max="2547" width="10.7109375" style="32" customWidth="1"/>
    <col min="2548" max="2553" width="9" style="32" customWidth="1"/>
    <col min="2554" max="2554" width="10.7109375" style="32" customWidth="1"/>
    <col min="2555" max="2555" width="9.28515625" style="32" customWidth="1"/>
    <col min="2556" max="2557" width="8.5703125" style="32" customWidth="1"/>
    <col min="2558" max="2558" width="8.7109375" style="32" customWidth="1"/>
    <col min="2559" max="2559" width="8.5703125" style="32" customWidth="1"/>
    <col min="2560" max="2560" width="8.28515625" style="32" customWidth="1"/>
    <col min="2561" max="2561" width="8.5703125" style="32" customWidth="1"/>
    <col min="2562" max="2562" width="9.85546875" style="32" customWidth="1"/>
    <col min="2563" max="2563" width="9.28515625" style="32" customWidth="1"/>
    <col min="2564" max="2565" width="8.5703125" style="32" customWidth="1"/>
    <col min="2566" max="2566" width="8.7109375" style="32" customWidth="1"/>
    <col min="2567" max="2567" width="8.5703125" style="32" customWidth="1"/>
    <col min="2568" max="2568" width="8.28515625" style="32" customWidth="1"/>
    <col min="2569" max="2569" width="8.5703125" style="32" customWidth="1"/>
    <col min="2570" max="2570" width="10.42578125" style="32" customWidth="1"/>
    <col min="2571" max="2571" width="11.28515625" style="32" customWidth="1"/>
    <col min="2572" max="2790" width="9.140625" style="32" customWidth="1"/>
    <col min="2791" max="2794" width="11.5703125" style="32"/>
    <col min="2795" max="2795" width="5.28515625" style="32" customWidth="1"/>
    <col min="2796" max="2796" width="15.140625" style="32" customWidth="1"/>
    <col min="2797" max="2797" width="21.28515625" style="32" customWidth="1"/>
    <col min="2798" max="2798" width="14.85546875" style="32" customWidth="1"/>
    <col min="2799" max="2799" width="6.85546875" style="32" customWidth="1"/>
    <col min="2800" max="2800" width="5.85546875" style="32" customWidth="1"/>
    <col min="2801" max="2801" width="9.85546875" style="32" customWidth="1"/>
    <col min="2802" max="2802" width="4.85546875" style="32" customWidth="1"/>
    <col min="2803" max="2803" width="10.7109375" style="32" customWidth="1"/>
    <col min="2804" max="2809" width="9" style="32" customWidth="1"/>
    <col min="2810" max="2810" width="10.7109375" style="32" customWidth="1"/>
    <col min="2811" max="2811" width="9.28515625" style="32" customWidth="1"/>
    <col min="2812" max="2813" width="8.5703125" style="32" customWidth="1"/>
    <col min="2814" max="2814" width="8.7109375" style="32" customWidth="1"/>
    <col min="2815" max="2815" width="8.5703125" style="32" customWidth="1"/>
    <col min="2816" max="2816" width="8.28515625" style="32" customWidth="1"/>
    <col min="2817" max="2817" width="8.5703125" style="32" customWidth="1"/>
    <col min="2818" max="2818" width="9.85546875" style="32" customWidth="1"/>
    <col min="2819" max="2819" width="9.28515625" style="32" customWidth="1"/>
    <col min="2820" max="2821" width="8.5703125" style="32" customWidth="1"/>
    <col min="2822" max="2822" width="8.7109375" style="32" customWidth="1"/>
    <col min="2823" max="2823" width="8.5703125" style="32" customWidth="1"/>
    <col min="2824" max="2824" width="8.28515625" style="32" customWidth="1"/>
    <col min="2825" max="2825" width="8.5703125" style="32" customWidth="1"/>
    <col min="2826" max="2826" width="10.42578125" style="32" customWidth="1"/>
    <col min="2827" max="2827" width="11.28515625" style="32" customWidth="1"/>
    <col min="2828" max="3046" width="9.140625" style="32" customWidth="1"/>
    <col min="3047" max="3050" width="11.5703125" style="32"/>
    <col min="3051" max="3051" width="5.28515625" style="32" customWidth="1"/>
    <col min="3052" max="3052" width="15.140625" style="32" customWidth="1"/>
    <col min="3053" max="3053" width="21.28515625" style="32" customWidth="1"/>
    <col min="3054" max="3054" width="14.85546875" style="32" customWidth="1"/>
    <col min="3055" max="3055" width="6.85546875" style="32" customWidth="1"/>
    <col min="3056" max="3056" width="5.85546875" style="32" customWidth="1"/>
    <col min="3057" max="3057" width="9.85546875" style="32" customWidth="1"/>
    <col min="3058" max="3058" width="4.85546875" style="32" customWidth="1"/>
    <col min="3059" max="3059" width="10.7109375" style="32" customWidth="1"/>
    <col min="3060" max="3065" width="9" style="32" customWidth="1"/>
    <col min="3066" max="3066" width="10.7109375" style="32" customWidth="1"/>
    <col min="3067" max="3067" width="9.28515625" style="32" customWidth="1"/>
    <col min="3068" max="3069" width="8.5703125" style="32" customWidth="1"/>
    <col min="3070" max="3070" width="8.7109375" style="32" customWidth="1"/>
    <col min="3071" max="3071" width="8.5703125" style="32" customWidth="1"/>
    <col min="3072" max="3072" width="8.28515625" style="32" customWidth="1"/>
    <col min="3073" max="3073" width="8.5703125" style="32" customWidth="1"/>
    <col min="3074" max="3074" width="9.85546875" style="32" customWidth="1"/>
    <col min="3075" max="3075" width="9.28515625" style="32" customWidth="1"/>
    <col min="3076" max="3077" width="8.5703125" style="32" customWidth="1"/>
    <col min="3078" max="3078" width="8.7109375" style="32" customWidth="1"/>
    <col min="3079" max="3079" width="8.5703125" style="32" customWidth="1"/>
    <col min="3080" max="3080" width="8.28515625" style="32" customWidth="1"/>
    <col min="3081" max="3081" width="8.5703125" style="32" customWidth="1"/>
    <col min="3082" max="3082" width="10.42578125" style="32" customWidth="1"/>
    <col min="3083" max="3083" width="11.28515625" style="32" customWidth="1"/>
    <col min="3084" max="3302" width="9.140625" style="32" customWidth="1"/>
    <col min="3303" max="3306" width="11.5703125" style="32"/>
    <col min="3307" max="3307" width="5.28515625" style="32" customWidth="1"/>
    <col min="3308" max="3308" width="15.140625" style="32" customWidth="1"/>
    <col min="3309" max="3309" width="21.28515625" style="32" customWidth="1"/>
    <col min="3310" max="3310" width="14.85546875" style="32" customWidth="1"/>
    <col min="3311" max="3311" width="6.85546875" style="32" customWidth="1"/>
    <col min="3312" max="3312" width="5.85546875" style="32" customWidth="1"/>
    <col min="3313" max="3313" width="9.85546875" style="32" customWidth="1"/>
    <col min="3314" max="3314" width="4.85546875" style="32" customWidth="1"/>
    <col min="3315" max="3315" width="10.7109375" style="32" customWidth="1"/>
    <col min="3316" max="3321" width="9" style="32" customWidth="1"/>
    <col min="3322" max="3322" width="10.7109375" style="32" customWidth="1"/>
    <col min="3323" max="3323" width="9.28515625" style="32" customWidth="1"/>
    <col min="3324" max="3325" width="8.5703125" style="32" customWidth="1"/>
    <col min="3326" max="3326" width="8.7109375" style="32" customWidth="1"/>
    <col min="3327" max="3327" width="8.5703125" style="32" customWidth="1"/>
    <col min="3328" max="3328" width="8.28515625" style="32" customWidth="1"/>
    <col min="3329" max="3329" width="8.5703125" style="32" customWidth="1"/>
    <col min="3330" max="3330" width="9.85546875" style="32" customWidth="1"/>
    <col min="3331" max="3331" width="9.28515625" style="32" customWidth="1"/>
    <col min="3332" max="3333" width="8.5703125" style="32" customWidth="1"/>
    <col min="3334" max="3334" width="8.7109375" style="32" customWidth="1"/>
    <col min="3335" max="3335" width="8.5703125" style="32" customWidth="1"/>
    <col min="3336" max="3336" width="8.28515625" style="32" customWidth="1"/>
    <col min="3337" max="3337" width="8.5703125" style="32" customWidth="1"/>
    <col min="3338" max="3338" width="10.42578125" style="32" customWidth="1"/>
    <col min="3339" max="3339" width="11.28515625" style="32" customWidth="1"/>
    <col min="3340" max="3558" width="9.140625" style="32" customWidth="1"/>
    <col min="3559" max="3562" width="11.5703125" style="32"/>
    <col min="3563" max="3563" width="5.28515625" style="32" customWidth="1"/>
    <col min="3564" max="3564" width="15.140625" style="32" customWidth="1"/>
    <col min="3565" max="3565" width="21.28515625" style="32" customWidth="1"/>
    <col min="3566" max="3566" width="14.85546875" style="32" customWidth="1"/>
    <col min="3567" max="3567" width="6.85546875" style="32" customWidth="1"/>
    <col min="3568" max="3568" width="5.85546875" style="32" customWidth="1"/>
    <col min="3569" max="3569" width="9.85546875" style="32" customWidth="1"/>
    <col min="3570" max="3570" width="4.85546875" style="32" customWidth="1"/>
    <col min="3571" max="3571" width="10.7109375" style="32" customWidth="1"/>
    <col min="3572" max="3577" width="9" style="32" customWidth="1"/>
    <col min="3578" max="3578" width="10.7109375" style="32" customWidth="1"/>
    <col min="3579" max="3579" width="9.28515625" style="32" customWidth="1"/>
    <col min="3580" max="3581" width="8.5703125" style="32" customWidth="1"/>
    <col min="3582" max="3582" width="8.7109375" style="32" customWidth="1"/>
    <col min="3583" max="3583" width="8.5703125" style="32" customWidth="1"/>
    <col min="3584" max="3584" width="8.28515625" style="32" customWidth="1"/>
    <col min="3585" max="3585" width="8.5703125" style="32" customWidth="1"/>
    <col min="3586" max="3586" width="9.85546875" style="32" customWidth="1"/>
    <col min="3587" max="3587" width="9.28515625" style="32" customWidth="1"/>
    <col min="3588" max="3589" width="8.5703125" style="32" customWidth="1"/>
    <col min="3590" max="3590" width="8.7109375" style="32" customWidth="1"/>
    <col min="3591" max="3591" width="8.5703125" style="32" customWidth="1"/>
    <col min="3592" max="3592" width="8.28515625" style="32" customWidth="1"/>
    <col min="3593" max="3593" width="8.5703125" style="32" customWidth="1"/>
    <col min="3594" max="3594" width="10.42578125" style="32" customWidth="1"/>
    <col min="3595" max="3595" width="11.28515625" style="32" customWidth="1"/>
    <col min="3596" max="3814" width="9.140625" style="32" customWidth="1"/>
    <col min="3815" max="3818" width="11.5703125" style="32"/>
    <col min="3819" max="3819" width="5.28515625" style="32" customWidth="1"/>
    <col min="3820" max="3820" width="15.140625" style="32" customWidth="1"/>
    <col min="3821" max="3821" width="21.28515625" style="32" customWidth="1"/>
    <col min="3822" max="3822" width="14.85546875" style="32" customWidth="1"/>
    <col min="3823" max="3823" width="6.85546875" style="32" customWidth="1"/>
    <col min="3824" max="3824" width="5.85546875" style="32" customWidth="1"/>
    <col min="3825" max="3825" width="9.85546875" style="32" customWidth="1"/>
    <col min="3826" max="3826" width="4.85546875" style="32" customWidth="1"/>
    <col min="3827" max="3827" width="10.7109375" style="32" customWidth="1"/>
    <col min="3828" max="3833" width="9" style="32" customWidth="1"/>
    <col min="3834" max="3834" width="10.7109375" style="32" customWidth="1"/>
    <col min="3835" max="3835" width="9.28515625" style="32" customWidth="1"/>
    <col min="3836" max="3837" width="8.5703125" style="32" customWidth="1"/>
    <col min="3838" max="3838" width="8.7109375" style="32" customWidth="1"/>
    <col min="3839" max="3839" width="8.5703125" style="32" customWidth="1"/>
    <col min="3840" max="3840" width="8.28515625" style="32" customWidth="1"/>
    <col min="3841" max="3841" width="8.5703125" style="32" customWidth="1"/>
    <col min="3842" max="3842" width="9.85546875" style="32" customWidth="1"/>
    <col min="3843" max="3843" width="9.28515625" style="32" customWidth="1"/>
    <col min="3844" max="3845" width="8.5703125" style="32" customWidth="1"/>
    <col min="3846" max="3846" width="8.7109375" style="32" customWidth="1"/>
    <col min="3847" max="3847" width="8.5703125" style="32" customWidth="1"/>
    <col min="3848" max="3848" width="8.28515625" style="32" customWidth="1"/>
    <col min="3849" max="3849" width="8.5703125" style="32" customWidth="1"/>
    <col min="3850" max="3850" width="10.42578125" style="32" customWidth="1"/>
    <col min="3851" max="3851" width="11.28515625" style="32" customWidth="1"/>
    <col min="3852" max="4070" width="9.140625" style="32" customWidth="1"/>
    <col min="4071" max="4074" width="11.5703125" style="32"/>
    <col min="4075" max="4075" width="5.28515625" style="32" customWidth="1"/>
    <col min="4076" max="4076" width="15.140625" style="32" customWidth="1"/>
    <col min="4077" max="4077" width="21.28515625" style="32" customWidth="1"/>
    <col min="4078" max="4078" width="14.85546875" style="32" customWidth="1"/>
    <col min="4079" max="4079" width="6.85546875" style="32" customWidth="1"/>
    <col min="4080" max="4080" width="5.85546875" style="32" customWidth="1"/>
    <col min="4081" max="4081" width="9.85546875" style="32" customWidth="1"/>
    <col min="4082" max="4082" width="4.85546875" style="32" customWidth="1"/>
    <col min="4083" max="4083" width="10.7109375" style="32" customWidth="1"/>
    <col min="4084" max="4089" width="9" style="32" customWidth="1"/>
    <col min="4090" max="4090" width="10.7109375" style="32" customWidth="1"/>
    <col min="4091" max="4091" width="9.28515625" style="32" customWidth="1"/>
    <col min="4092" max="4093" width="8.5703125" style="32" customWidth="1"/>
    <col min="4094" max="4094" width="8.7109375" style="32" customWidth="1"/>
    <col min="4095" max="4095" width="8.5703125" style="32" customWidth="1"/>
    <col min="4096" max="4096" width="8.28515625" style="32" customWidth="1"/>
    <col min="4097" max="4097" width="8.5703125" style="32" customWidth="1"/>
    <col min="4098" max="4098" width="9.85546875" style="32" customWidth="1"/>
    <col min="4099" max="4099" width="9.28515625" style="32" customWidth="1"/>
    <col min="4100" max="4101" width="8.5703125" style="32" customWidth="1"/>
    <col min="4102" max="4102" width="8.7109375" style="32" customWidth="1"/>
    <col min="4103" max="4103" width="8.5703125" style="32" customWidth="1"/>
    <col min="4104" max="4104" width="8.28515625" style="32" customWidth="1"/>
    <col min="4105" max="4105" width="8.5703125" style="32" customWidth="1"/>
    <col min="4106" max="4106" width="10.42578125" style="32" customWidth="1"/>
    <col min="4107" max="4107" width="11.28515625" style="32" customWidth="1"/>
    <col min="4108" max="4326" width="9.140625" style="32" customWidth="1"/>
    <col min="4327" max="4330" width="11.5703125" style="32"/>
    <col min="4331" max="4331" width="5.28515625" style="32" customWidth="1"/>
    <col min="4332" max="4332" width="15.140625" style="32" customWidth="1"/>
    <col min="4333" max="4333" width="21.28515625" style="32" customWidth="1"/>
    <col min="4334" max="4334" width="14.85546875" style="32" customWidth="1"/>
    <col min="4335" max="4335" width="6.85546875" style="32" customWidth="1"/>
    <col min="4336" max="4336" width="5.85546875" style="32" customWidth="1"/>
    <col min="4337" max="4337" width="9.85546875" style="32" customWidth="1"/>
    <col min="4338" max="4338" width="4.85546875" style="32" customWidth="1"/>
    <col min="4339" max="4339" width="10.7109375" style="32" customWidth="1"/>
    <col min="4340" max="4345" width="9" style="32" customWidth="1"/>
    <col min="4346" max="4346" width="10.7109375" style="32" customWidth="1"/>
    <col min="4347" max="4347" width="9.28515625" style="32" customWidth="1"/>
    <col min="4348" max="4349" width="8.5703125" style="32" customWidth="1"/>
    <col min="4350" max="4350" width="8.7109375" style="32" customWidth="1"/>
    <col min="4351" max="4351" width="8.5703125" style="32" customWidth="1"/>
    <col min="4352" max="4352" width="8.28515625" style="32" customWidth="1"/>
    <col min="4353" max="4353" width="8.5703125" style="32" customWidth="1"/>
    <col min="4354" max="4354" width="9.85546875" style="32" customWidth="1"/>
    <col min="4355" max="4355" width="9.28515625" style="32" customWidth="1"/>
    <col min="4356" max="4357" width="8.5703125" style="32" customWidth="1"/>
    <col min="4358" max="4358" width="8.7109375" style="32" customWidth="1"/>
    <col min="4359" max="4359" width="8.5703125" style="32" customWidth="1"/>
    <col min="4360" max="4360" width="8.28515625" style="32" customWidth="1"/>
    <col min="4361" max="4361" width="8.5703125" style="32" customWidth="1"/>
    <col min="4362" max="4362" width="10.42578125" style="32" customWidth="1"/>
    <col min="4363" max="4363" width="11.28515625" style="32" customWidth="1"/>
    <col min="4364" max="4582" width="9.140625" style="32" customWidth="1"/>
    <col min="4583" max="4586" width="11.5703125" style="32"/>
    <col min="4587" max="4587" width="5.28515625" style="32" customWidth="1"/>
    <col min="4588" max="4588" width="15.140625" style="32" customWidth="1"/>
    <col min="4589" max="4589" width="21.28515625" style="32" customWidth="1"/>
    <col min="4590" max="4590" width="14.85546875" style="32" customWidth="1"/>
    <col min="4591" max="4591" width="6.85546875" style="32" customWidth="1"/>
    <col min="4592" max="4592" width="5.85546875" style="32" customWidth="1"/>
    <col min="4593" max="4593" width="9.85546875" style="32" customWidth="1"/>
    <col min="4594" max="4594" width="4.85546875" style="32" customWidth="1"/>
    <col min="4595" max="4595" width="10.7109375" style="32" customWidth="1"/>
    <col min="4596" max="4601" width="9" style="32" customWidth="1"/>
    <col min="4602" max="4602" width="10.7109375" style="32" customWidth="1"/>
    <col min="4603" max="4603" width="9.28515625" style="32" customWidth="1"/>
    <col min="4604" max="4605" width="8.5703125" style="32" customWidth="1"/>
    <col min="4606" max="4606" width="8.7109375" style="32" customWidth="1"/>
    <col min="4607" max="4607" width="8.5703125" style="32" customWidth="1"/>
    <col min="4608" max="4608" width="8.28515625" style="32" customWidth="1"/>
    <col min="4609" max="4609" width="8.5703125" style="32" customWidth="1"/>
    <col min="4610" max="4610" width="9.85546875" style="32" customWidth="1"/>
    <col min="4611" max="4611" width="9.28515625" style="32" customWidth="1"/>
    <col min="4612" max="4613" width="8.5703125" style="32" customWidth="1"/>
    <col min="4614" max="4614" width="8.7109375" style="32" customWidth="1"/>
    <col min="4615" max="4615" width="8.5703125" style="32" customWidth="1"/>
    <col min="4616" max="4616" width="8.28515625" style="32" customWidth="1"/>
    <col min="4617" max="4617" width="8.5703125" style="32" customWidth="1"/>
    <col min="4618" max="4618" width="10.42578125" style="32" customWidth="1"/>
    <col min="4619" max="4619" width="11.28515625" style="32" customWidth="1"/>
    <col min="4620" max="4838" width="9.140625" style="32" customWidth="1"/>
    <col min="4839" max="4842" width="11.5703125" style="32"/>
    <col min="4843" max="4843" width="5.28515625" style="32" customWidth="1"/>
    <col min="4844" max="4844" width="15.140625" style="32" customWidth="1"/>
    <col min="4845" max="4845" width="21.28515625" style="32" customWidth="1"/>
    <col min="4846" max="4846" width="14.85546875" style="32" customWidth="1"/>
    <col min="4847" max="4847" width="6.85546875" style="32" customWidth="1"/>
    <col min="4848" max="4848" width="5.85546875" style="32" customWidth="1"/>
    <col min="4849" max="4849" width="9.85546875" style="32" customWidth="1"/>
    <col min="4850" max="4850" width="4.85546875" style="32" customWidth="1"/>
    <col min="4851" max="4851" width="10.7109375" style="32" customWidth="1"/>
    <col min="4852" max="4857" width="9" style="32" customWidth="1"/>
    <col min="4858" max="4858" width="10.7109375" style="32" customWidth="1"/>
    <col min="4859" max="4859" width="9.28515625" style="32" customWidth="1"/>
    <col min="4860" max="4861" width="8.5703125" style="32" customWidth="1"/>
    <col min="4862" max="4862" width="8.7109375" style="32" customWidth="1"/>
    <col min="4863" max="4863" width="8.5703125" style="32" customWidth="1"/>
    <col min="4864" max="4864" width="8.28515625" style="32" customWidth="1"/>
    <col min="4865" max="4865" width="8.5703125" style="32" customWidth="1"/>
    <col min="4866" max="4866" width="9.85546875" style="32" customWidth="1"/>
    <col min="4867" max="4867" width="9.28515625" style="32" customWidth="1"/>
    <col min="4868" max="4869" width="8.5703125" style="32" customWidth="1"/>
    <col min="4870" max="4870" width="8.7109375" style="32" customWidth="1"/>
    <col min="4871" max="4871" width="8.5703125" style="32" customWidth="1"/>
    <col min="4872" max="4872" width="8.28515625" style="32" customWidth="1"/>
    <col min="4873" max="4873" width="8.5703125" style="32" customWidth="1"/>
    <col min="4874" max="4874" width="10.42578125" style="32" customWidth="1"/>
    <col min="4875" max="4875" width="11.28515625" style="32" customWidth="1"/>
    <col min="4876" max="5094" width="9.140625" style="32" customWidth="1"/>
    <col min="5095" max="5098" width="11.5703125" style="32"/>
    <col min="5099" max="5099" width="5.28515625" style="32" customWidth="1"/>
    <col min="5100" max="5100" width="15.140625" style="32" customWidth="1"/>
    <col min="5101" max="5101" width="21.28515625" style="32" customWidth="1"/>
    <col min="5102" max="5102" width="14.85546875" style="32" customWidth="1"/>
    <col min="5103" max="5103" width="6.85546875" style="32" customWidth="1"/>
    <col min="5104" max="5104" width="5.85546875" style="32" customWidth="1"/>
    <col min="5105" max="5105" width="9.85546875" style="32" customWidth="1"/>
    <col min="5106" max="5106" width="4.85546875" style="32" customWidth="1"/>
    <col min="5107" max="5107" width="10.7109375" style="32" customWidth="1"/>
    <col min="5108" max="5113" width="9" style="32" customWidth="1"/>
    <col min="5114" max="5114" width="10.7109375" style="32" customWidth="1"/>
    <col min="5115" max="5115" width="9.28515625" style="32" customWidth="1"/>
    <col min="5116" max="5117" width="8.5703125" style="32" customWidth="1"/>
    <col min="5118" max="5118" width="8.7109375" style="32" customWidth="1"/>
    <col min="5119" max="5119" width="8.5703125" style="32" customWidth="1"/>
    <col min="5120" max="5120" width="8.28515625" style="32" customWidth="1"/>
    <col min="5121" max="5121" width="8.5703125" style="32" customWidth="1"/>
    <col min="5122" max="5122" width="9.85546875" style="32" customWidth="1"/>
    <col min="5123" max="5123" width="9.28515625" style="32" customWidth="1"/>
    <col min="5124" max="5125" width="8.5703125" style="32" customWidth="1"/>
    <col min="5126" max="5126" width="8.7109375" style="32" customWidth="1"/>
    <col min="5127" max="5127" width="8.5703125" style="32" customWidth="1"/>
    <col min="5128" max="5128" width="8.28515625" style="32" customWidth="1"/>
    <col min="5129" max="5129" width="8.5703125" style="32" customWidth="1"/>
    <col min="5130" max="5130" width="10.42578125" style="32" customWidth="1"/>
    <col min="5131" max="5131" width="11.28515625" style="32" customWidth="1"/>
    <col min="5132" max="5350" width="9.140625" style="32" customWidth="1"/>
    <col min="5351" max="5354" width="11.5703125" style="32"/>
    <col min="5355" max="5355" width="5.28515625" style="32" customWidth="1"/>
    <col min="5356" max="5356" width="15.140625" style="32" customWidth="1"/>
    <col min="5357" max="5357" width="21.28515625" style="32" customWidth="1"/>
    <col min="5358" max="5358" width="14.85546875" style="32" customWidth="1"/>
    <col min="5359" max="5359" width="6.85546875" style="32" customWidth="1"/>
    <col min="5360" max="5360" width="5.85546875" style="32" customWidth="1"/>
    <col min="5361" max="5361" width="9.85546875" style="32" customWidth="1"/>
    <col min="5362" max="5362" width="4.85546875" style="32" customWidth="1"/>
    <col min="5363" max="5363" width="10.7109375" style="32" customWidth="1"/>
    <col min="5364" max="5369" width="9" style="32" customWidth="1"/>
    <col min="5370" max="5370" width="10.7109375" style="32" customWidth="1"/>
    <col min="5371" max="5371" width="9.28515625" style="32" customWidth="1"/>
    <col min="5372" max="5373" width="8.5703125" style="32" customWidth="1"/>
    <col min="5374" max="5374" width="8.7109375" style="32" customWidth="1"/>
    <col min="5375" max="5375" width="8.5703125" style="32" customWidth="1"/>
    <col min="5376" max="5376" width="8.28515625" style="32" customWidth="1"/>
    <col min="5377" max="5377" width="8.5703125" style="32" customWidth="1"/>
    <col min="5378" max="5378" width="9.85546875" style="32" customWidth="1"/>
    <col min="5379" max="5379" width="9.28515625" style="32" customWidth="1"/>
    <col min="5380" max="5381" width="8.5703125" style="32" customWidth="1"/>
    <col min="5382" max="5382" width="8.7109375" style="32" customWidth="1"/>
    <col min="5383" max="5383" width="8.5703125" style="32" customWidth="1"/>
    <col min="5384" max="5384" width="8.28515625" style="32" customWidth="1"/>
    <col min="5385" max="5385" width="8.5703125" style="32" customWidth="1"/>
    <col min="5386" max="5386" width="10.42578125" style="32" customWidth="1"/>
    <col min="5387" max="5387" width="11.28515625" style="32" customWidth="1"/>
    <col min="5388" max="5606" width="9.140625" style="32" customWidth="1"/>
    <col min="5607" max="5610" width="11.5703125" style="32"/>
    <col min="5611" max="5611" width="5.28515625" style="32" customWidth="1"/>
    <col min="5612" max="5612" width="15.140625" style="32" customWidth="1"/>
    <col min="5613" max="5613" width="21.28515625" style="32" customWidth="1"/>
    <col min="5614" max="5614" width="14.85546875" style="32" customWidth="1"/>
    <col min="5615" max="5615" width="6.85546875" style="32" customWidth="1"/>
    <col min="5616" max="5616" width="5.85546875" style="32" customWidth="1"/>
    <col min="5617" max="5617" width="9.85546875" style="32" customWidth="1"/>
    <col min="5618" max="5618" width="4.85546875" style="32" customWidth="1"/>
    <col min="5619" max="5619" width="10.7109375" style="32" customWidth="1"/>
    <col min="5620" max="5625" width="9" style="32" customWidth="1"/>
    <col min="5626" max="5626" width="10.7109375" style="32" customWidth="1"/>
    <col min="5627" max="5627" width="9.28515625" style="32" customWidth="1"/>
    <col min="5628" max="5629" width="8.5703125" style="32" customWidth="1"/>
    <col min="5630" max="5630" width="8.7109375" style="32" customWidth="1"/>
    <col min="5631" max="5631" width="8.5703125" style="32" customWidth="1"/>
    <col min="5632" max="5632" width="8.28515625" style="32" customWidth="1"/>
    <col min="5633" max="5633" width="8.5703125" style="32" customWidth="1"/>
    <col min="5634" max="5634" width="9.85546875" style="32" customWidth="1"/>
    <col min="5635" max="5635" width="9.28515625" style="32" customWidth="1"/>
    <col min="5636" max="5637" width="8.5703125" style="32" customWidth="1"/>
    <col min="5638" max="5638" width="8.7109375" style="32" customWidth="1"/>
    <col min="5639" max="5639" width="8.5703125" style="32" customWidth="1"/>
    <col min="5640" max="5640" width="8.28515625" style="32" customWidth="1"/>
    <col min="5641" max="5641" width="8.5703125" style="32" customWidth="1"/>
    <col min="5642" max="5642" width="10.42578125" style="32" customWidth="1"/>
    <col min="5643" max="5643" width="11.28515625" style="32" customWidth="1"/>
    <col min="5644" max="5862" width="9.140625" style="32" customWidth="1"/>
    <col min="5863" max="5866" width="11.5703125" style="32"/>
    <col min="5867" max="5867" width="5.28515625" style="32" customWidth="1"/>
    <col min="5868" max="5868" width="15.140625" style="32" customWidth="1"/>
    <col min="5869" max="5869" width="21.28515625" style="32" customWidth="1"/>
    <col min="5870" max="5870" width="14.85546875" style="32" customWidth="1"/>
    <col min="5871" max="5871" width="6.85546875" style="32" customWidth="1"/>
    <col min="5872" max="5872" width="5.85546875" style="32" customWidth="1"/>
    <col min="5873" max="5873" width="9.85546875" style="32" customWidth="1"/>
    <col min="5874" max="5874" width="4.85546875" style="32" customWidth="1"/>
    <col min="5875" max="5875" width="10.7109375" style="32" customWidth="1"/>
    <col min="5876" max="5881" width="9" style="32" customWidth="1"/>
    <col min="5882" max="5882" width="10.7109375" style="32" customWidth="1"/>
    <col min="5883" max="5883" width="9.28515625" style="32" customWidth="1"/>
    <col min="5884" max="5885" width="8.5703125" style="32" customWidth="1"/>
    <col min="5886" max="5886" width="8.7109375" style="32" customWidth="1"/>
    <col min="5887" max="5887" width="8.5703125" style="32" customWidth="1"/>
    <col min="5888" max="5888" width="8.28515625" style="32" customWidth="1"/>
    <col min="5889" max="5889" width="8.5703125" style="32" customWidth="1"/>
    <col min="5890" max="5890" width="9.85546875" style="32" customWidth="1"/>
    <col min="5891" max="5891" width="9.28515625" style="32" customWidth="1"/>
    <col min="5892" max="5893" width="8.5703125" style="32" customWidth="1"/>
    <col min="5894" max="5894" width="8.7109375" style="32" customWidth="1"/>
    <col min="5895" max="5895" width="8.5703125" style="32" customWidth="1"/>
    <col min="5896" max="5896" width="8.28515625" style="32" customWidth="1"/>
    <col min="5897" max="5897" width="8.5703125" style="32" customWidth="1"/>
    <col min="5898" max="5898" width="10.42578125" style="32" customWidth="1"/>
    <col min="5899" max="5899" width="11.28515625" style="32" customWidth="1"/>
    <col min="5900" max="6118" width="9.140625" style="32" customWidth="1"/>
    <col min="6119" max="6122" width="11.5703125" style="32"/>
    <col min="6123" max="6123" width="5.28515625" style="32" customWidth="1"/>
    <col min="6124" max="6124" width="15.140625" style="32" customWidth="1"/>
    <col min="6125" max="6125" width="21.28515625" style="32" customWidth="1"/>
    <col min="6126" max="6126" width="14.85546875" style="32" customWidth="1"/>
    <col min="6127" max="6127" width="6.85546875" style="32" customWidth="1"/>
    <col min="6128" max="6128" width="5.85546875" style="32" customWidth="1"/>
    <col min="6129" max="6129" width="9.85546875" style="32" customWidth="1"/>
    <col min="6130" max="6130" width="4.85546875" style="32" customWidth="1"/>
    <col min="6131" max="6131" width="10.7109375" style="32" customWidth="1"/>
    <col min="6132" max="6137" width="9" style="32" customWidth="1"/>
    <col min="6138" max="6138" width="10.7109375" style="32" customWidth="1"/>
    <col min="6139" max="6139" width="9.28515625" style="32" customWidth="1"/>
    <col min="6140" max="6141" width="8.5703125" style="32" customWidth="1"/>
    <col min="6142" max="6142" width="8.7109375" style="32" customWidth="1"/>
    <col min="6143" max="6143" width="8.5703125" style="32" customWidth="1"/>
    <col min="6144" max="6144" width="8.28515625" style="32" customWidth="1"/>
    <col min="6145" max="6145" width="8.5703125" style="32" customWidth="1"/>
    <col min="6146" max="6146" width="9.85546875" style="32" customWidth="1"/>
    <col min="6147" max="6147" width="9.28515625" style="32" customWidth="1"/>
    <col min="6148" max="6149" width="8.5703125" style="32" customWidth="1"/>
    <col min="6150" max="6150" width="8.7109375" style="32" customWidth="1"/>
    <col min="6151" max="6151" width="8.5703125" style="32" customWidth="1"/>
    <col min="6152" max="6152" width="8.28515625" style="32" customWidth="1"/>
    <col min="6153" max="6153" width="8.5703125" style="32" customWidth="1"/>
    <col min="6154" max="6154" width="10.42578125" style="32" customWidth="1"/>
    <col min="6155" max="6155" width="11.28515625" style="32" customWidth="1"/>
    <col min="6156" max="6374" width="9.140625" style="32" customWidth="1"/>
    <col min="6375" max="6378" width="11.5703125" style="32"/>
    <col min="6379" max="6379" width="5.28515625" style="32" customWidth="1"/>
    <col min="6380" max="6380" width="15.140625" style="32" customWidth="1"/>
    <col min="6381" max="6381" width="21.28515625" style="32" customWidth="1"/>
    <col min="6382" max="6382" width="14.85546875" style="32" customWidth="1"/>
    <col min="6383" max="6383" width="6.85546875" style="32" customWidth="1"/>
    <col min="6384" max="6384" width="5.85546875" style="32" customWidth="1"/>
    <col min="6385" max="6385" width="9.85546875" style="32" customWidth="1"/>
    <col min="6386" max="6386" width="4.85546875" style="32" customWidth="1"/>
    <col min="6387" max="6387" width="10.7109375" style="32" customWidth="1"/>
    <col min="6388" max="6393" width="9" style="32" customWidth="1"/>
    <col min="6394" max="6394" width="10.7109375" style="32" customWidth="1"/>
    <col min="6395" max="6395" width="9.28515625" style="32" customWidth="1"/>
    <col min="6396" max="6397" width="8.5703125" style="32" customWidth="1"/>
    <col min="6398" max="6398" width="8.7109375" style="32" customWidth="1"/>
    <col min="6399" max="6399" width="8.5703125" style="32" customWidth="1"/>
    <col min="6400" max="6400" width="8.28515625" style="32" customWidth="1"/>
    <col min="6401" max="6401" width="8.5703125" style="32" customWidth="1"/>
    <col min="6402" max="6402" width="9.85546875" style="32" customWidth="1"/>
    <col min="6403" max="6403" width="9.28515625" style="32" customWidth="1"/>
    <col min="6404" max="6405" width="8.5703125" style="32" customWidth="1"/>
    <col min="6406" max="6406" width="8.7109375" style="32" customWidth="1"/>
    <col min="6407" max="6407" width="8.5703125" style="32" customWidth="1"/>
    <col min="6408" max="6408" width="8.28515625" style="32" customWidth="1"/>
    <col min="6409" max="6409" width="8.5703125" style="32" customWidth="1"/>
    <col min="6410" max="6410" width="10.42578125" style="32" customWidth="1"/>
    <col min="6411" max="6411" width="11.28515625" style="32" customWidth="1"/>
    <col min="6412" max="6630" width="9.140625" style="32" customWidth="1"/>
    <col min="6631" max="6634" width="11.5703125" style="32"/>
    <col min="6635" max="6635" width="5.28515625" style="32" customWidth="1"/>
    <col min="6636" max="6636" width="15.140625" style="32" customWidth="1"/>
    <col min="6637" max="6637" width="21.28515625" style="32" customWidth="1"/>
    <col min="6638" max="6638" width="14.85546875" style="32" customWidth="1"/>
    <col min="6639" max="6639" width="6.85546875" style="32" customWidth="1"/>
    <col min="6640" max="6640" width="5.85546875" style="32" customWidth="1"/>
    <col min="6641" max="6641" width="9.85546875" style="32" customWidth="1"/>
    <col min="6642" max="6642" width="4.85546875" style="32" customWidth="1"/>
    <col min="6643" max="6643" width="10.7109375" style="32" customWidth="1"/>
    <col min="6644" max="6649" width="9" style="32" customWidth="1"/>
    <col min="6650" max="6650" width="10.7109375" style="32" customWidth="1"/>
    <col min="6651" max="6651" width="9.28515625" style="32" customWidth="1"/>
    <col min="6652" max="6653" width="8.5703125" style="32" customWidth="1"/>
    <col min="6654" max="6654" width="8.7109375" style="32" customWidth="1"/>
    <col min="6655" max="6655" width="8.5703125" style="32" customWidth="1"/>
    <col min="6656" max="6656" width="8.28515625" style="32" customWidth="1"/>
    <col min="6657" max="6657" width="8.5703125" style="32" customWidth="1"/>
    <col min="6658" max="6658" width="9.85546875" style="32" customWidth="1"/>
    <col min="6659" max="6659" width="9.28515625" style="32" customWidth="1"/>
    <col min="6660" max="6661" width="8.5703125" style="32" customWidth="1"/>
    <col min="6662" max="6662" width="8.7109375" style="32" customWidth="1"/>
    <col min="6663" max="6663" width="8.5703125" style="32" customWidth="1"/>
    <col min="6664" max="6664" width="8.28515625" style="32" customWidth="1"/>
    <col min="6665" max="6665" width="8.5703125" style="32" customWidth="1"/>
    <col min="6666" max="6666" width="10.42578125" style="32" customWidth="1"/>
    <col min="6667" max="6667" width="11.28515625" style="32" customWidth="1"/>
    <col min="6668" max="6886" width="9.140625" style="32" customWidth="1"/>
    <col min="6887" max="6890" width="11.5703125" style="32"/>
    <col min="6891" max="6891" width="5.28515625" style="32" customWidth="1"/>
    <col min="6892" max="6892" width="15.140625" style="32" customWidth="1"/>
    <col min="6893" max="6893" width="21.28515625" style="32" customWidth="1"/>
    <col min="6894" max="6894" width="14.85546875" style="32" customWidth="1"/>
    <col min="6895" max="6895" width="6.85546875" style="32" customWidth="1"/>
    <col min="6896" max="6896" width="5.85546875" style="32" customWidth="1"/>
    <col min="6897" max="6897" width="9.85546875" style="32" customWidth="1"/>
    <col min="6898" max="6898" width="4.85546875" style="32" customWidth="1"/>
    <col min="6899" max="6899" width="10.7109375" style="32" customWidth="1"/>
    <col min="6900" max="6905" width="9" style="32" customWidth="1"/>
    <col min="6906" max="6906" width="10.7109375" style="32" customWidth="1"/>
    <col min="6907" max="6907" width="9.28515625" style="32" customWidth="1"/>
    <col min="6908" max="6909" width="8.5703125" style="32" customWidth="1"/>
    <col min="6910" max="6910" width="8.7109375" style="32" customWidth="1"/>
    <col min="6911" max="6911" width="8.5703125" style="32" customWidth="1"/>
    <col min="6912" max="6912" width="8.28515625" style="32" customWidth="1"/>
    <col min="6913" max="6913" width="8.5703125" style="32" customWidth="1"/>
    <col min="6914" max="6914" width="9.85546875" style="32" customWidth="1"/>
    <col min="6915" max="6915" width="9.28515625" style="32" customWidth="1"/>
    <col min="6916" max="6917" width="8.5703125" style="32" customWidth="1"/>
    <col min="6918" max="6918" width="8.7109375" style="32" customWidth="1"/>
    <col min="6919" max="6919" width="8.5703125" style="32" customWidth="1"/>
    <col min="6920" max="6920" width="8.28515625" style="32" customWidth="1"/>
    <col min="6921" max="6921" width="8.5703125" style="32" customWidth="1"/>
    <col min="6922" max="6922" width="10.42578125" style="32" customWidth="1"/>
    <col min="6923" max="6923" width="11.28515625" style="32" customWidth="1"/>
    <col min="6924" max="7142" width="9.140625" style="32" customWidth="1"/>
    <col min="7143" max="7146" width="11.5703125" style="32"/>
    <col min="7147" max="7147" width="5.28515625" style="32" customWidth="1"/>
    <col min="7148" max="7148" width="15.140625" style="32" customWidth="1"/>
    <col min="7149" max="7149" width="21.28515625" style="32" customWidth="1"/>
    <col min="7150" max="7150" width="14.85546875" style="32" customWidth="1"/>
    <col min="7151" max="7151" width="6.85546875" style="32" customWidth="1"/>
    <col min="7152" max="7152" width="5.85546875" style="32" customWidth="1"/>
    <col min="7153" max="7153" width="9.85546875" style="32" customWidth="1"/>
    <col min="7154" max="7154" width="4.85546875" style="32" customWidth="1"/>
    <col min="7155" max="7155" width="10.7109375" style="32" customWidth="1"/>
    <col min="7156" max="7161" width="9" style="32" customWidth="1"/>
    <col min="7162" max="7162" width="10.7109375" style="32" customWidth="1"/>
    <col min="7163" max="7163" width="9.28515625" style="32" customWidth="1"/>
    <col min="7164" max="7165" width="8.5703125" style="32" customWidth="1"/>
    <col min="7166" max="7166" width="8.7109375" style="32" customWidth="1"/>
    <col min="7167" max="7167" width="8.5703125" style="32" customWidth="1"/>
    <col min="7168" max="7168" width="8.28515625" style="32" customWidth="1"/>
    <col min="7169" max="7169" width="8.5703125" style="32" customWidth="1"/>
    <col min="7170" max="7170" width="9.85546875" style="32" customWidth="1"/>
    <col min="7171" max="7171" width="9.28515625" style="32" customWidth="1"/>
    <col min="7172" max="7173" width="8.5703125" style="32" customWidth="1"/>
    <col min="7174" max="7174" width="8.7109375" style="32" customWidth="1"/>
    <col min="7175" max="7175" width="8.5703125" style="32" customWidth="1"/>
    <col min="7176" max="7176" width="8.28515625" style="32" customWidth="1"/>
    <col min="7177" max="7177" width="8.5703125" style="32" customWidth="1"/>
    <col min="7178" max="7178" width="10.42578125" style="32" customWidth="1"/>
    <col min="7179" max="7179" width="11.28515625" style="32" customWidth="1"/>
    <col min="7180" max="7398" width="9.140625" style="32" customWidth="1"/>
    <col min="7399" max="7402" width="11.5703125" style="32"/>
    <col min="7403" max="7403" width="5.28515625" style="32" customWidth="1"/>
    <col min="7404" max="7404" width="15.140625" style="32" customWidth="1"/>
    <col min="7405" max="7405" width="21.28515625" style="32" customWidth="1"/>
    <col min="7406" max="7406" width="14.85546875" style="32" customWidth="1"/>
    <col min="7407" max="7407" width="6.85546875" style="32" customWidth="1"/>
    <col min="7408" max="7408" width="5.85546875" style="32" customWidth="1"/>
    <col min="7409" max="7409" width="9.85546875" style="32" customWidth="1"/>
    <col min="7410" max="7410" width="4.85546875" style="32" customWidth="1"/>
    <col min="7411" max="7411" width="10.7109375" style="32" customWidth="1"/>
    <col min="7412" max="7417" width="9" style="32" customWidth="1"/>
    <col min="7418" max="7418" width="10.7109375" style="32" customWidth="1"/>
    <col min="7419" max="7419" width="9.28515625" style="32" customWidth="1"/>
    <col min="7420" max="7421" width="8.5703125" style="32" customWidth="1"/>
    <col min="7422" max="7422" width="8.7109375" style="32" customWidth="1"/>
    <col min="7423" max="7423" width="8.5703125" style="32" customWidth="1"/>
    <col min="7424" max="7424" width="8.28515625" style="32" customWidth="1"/>
    <col min="7425" max="7425" width="8.5703125" style="32" customWidth="1"/>
    <col min="7426" max="7426" width="9.85546875" style="32" customWidth="1"/>
    <col min="7427" max="7427" width="9.28515625" style="32" customWidth="1"/>
    <col min="7428" max="7429" width="8.5703125" style="32" customWidth="1"/>
    <col min="7430" max="7430" width="8.7109375" style="32" customWidth="1"/>
    <col min="7431" max="7431" width="8.5703125" style="32" customWidth="1"/>
    <col min="7432" max="7432" width="8.28515625" style="32" customWidth="1"/>
    <col min="7433" max="7433" width="8.5703125" style="32" customWidth="1"/>
    <col min="7434" max="7434" width="10.42578125" style="32" customWidth="1"/>
    <col min="7435" max="7435" width="11.28515625" style="32" customWidth="1"/>
    <col min="7436" max="7654" width="9.140625" style="32" customWidth="1"/>
    <col min="7655" max="7658" width="11.5703125" style="32"/>
    <col min="7659" max="7659" width="5.28515625" style="32" customWidth="1"/>
    <col min="7660" max="7660" width="15.140625" style="32" customWidth="1"/>
    <col min="7661" max="7661" width="21.28515625" style="32" customWidth="1"/>
    <col min="7662" max="7662" width="14.85546875" style="32" customWidth="1"/>
    <col min="7663" max="7663" width="6.85546875" style="32" customWidth="1"/>
    <col min="7664" max="7664" width="5.85546875" style="32" customWidth="1"/>
    <col min="7665" max="7665" width="9.85546875" style="32" customWidth="1"/>
    <col min="7666" max="7666" width="4.85546875" style="32" customWidth="1"/>
    <col min="7667" max="7667" width="10.7109375" style="32" customWidth="1"/>
    <col min="7668" max="7673" width="9" style="32" customWidth="1"/>
    <col min="7674" max="7674" width="10.7109375" style="32" customWidth="1"/>
    <col min="7675" max="7675" width="9.28515625" style="32" customWidth="1"/>
    <col min="7676" max="7677" width="8.5703125" style="32" customWidth="1"/>
    <col min="7678" max="7678" width="8.7109375" style="32" customWidth="1"/>
    <col min="7679" max="7679" width="8.5703125" style="32" customWidth="1"/>
    <col min="7680" max="7680" width="8.28515625" style="32" customWidth="1"/>
    <col min="7681" max="7681" width="8.5703125" style="32" customWidth="1"/>
    <col min="7682" max="7682" width="9.85546875" style="32" customWidth="1"/>
    <col min="7683" max="7683" width="9.28515625" style="32" customWidth="1"/>
    <col min="7684" max="7685" width="8.5703125" style="32" customWidth="1"/>
    <col min="7686" max="7686" width="8.7109375" style="32" customWidth="1"/>
    <col min="7687" max="7687" width="8.5703125" style="32" customWidth="1"/>
    <col min="7688" max="7688" width="8.28515625" style="32" customWidth="1"/>
    <col min="7689" max="7689" width="8.5703125" style="32" customWidth="1"/>
    <col min="7690" max="7690" width="10.42578125" style="32" customWidth="1"/>
    <col min="7691" max="7691" width="11.28515625" style="32" customWidth="1"/>
    <col min="7692" max="7910" width="9.140625" style="32" customWidth="1"/>
    <col min="7911" max="7914" width="11.5703125" style="32"/>
    <col min="7915" max="7915" width="5.28515625" style="32" customWidth="1"/>
    <col min="7916" max="7916" width="15.140625" style="32" customWidth="1"/>
    <col min="7917" max="7917" width="21.28515625" style="32" customWidth="1"/>
    <col min="7918" max="7918" width="14.85546875" style="32" customWidth="1"/>
    <col min="7919" max="7919" width="6.85546875" style="32" customWidth="1"/>
    <col min="7920" max="7920" width="5.85546875" style="32" customWidth="1"/>
    <col min="7921" max="7921" width="9.85546875" style="32" customWidth="1"/>
    <col min="7922" max="7922" width="4.85546875" style="32" customWidth="1"/>
    <col min="7923" max="7923" width="10.7109375" style="32" customWidth="1"/>
    <col min="7924" max="7929" width="9" style="32" customWidth="1"/>
    <col min="7930" max="7930" width="10.7109375" style="32" customWidth="1"/>
    <col min="7931" max="7931" width="9.28515625" style="32" customWidth="1"/>
    <col min="7932" max="7933" width="8.5703125" style="32" customWidth="1"/>
    <col min="7934" max="7934" width="8.7109375" style="32" customWidth="1"/>
    <col min="7935" max="7935" width="8.5703125" style="32" customWidth="1"/>
    <col min="7936" max="7936" width="8.28515625" style="32" customWidth="1"/>
    <col min="7937" max="7937" width="8.5703125" style="32" customWidth="1"/>
    <col min="7938" max="7938" width="9.85546875" style="32" customWidth="1"/>
    <col min="7939" max="7939" width="9.28515625" style="32" customWidth="1"/>
    <col min="7940" max="7941" width="8.5703125" style="32" customWidth="1"/>
    <col min="7942" max="7942" width="8.7109375" style="32" customWidth="1"/>
    <col min="7943" max="7943" width="8.5703125" style="32" customWidth="1"/>
    <col min="7944" max="7944" width="8.28515625" style="32" customWidth="1"/>
    <col min="7945" max="7945" width="8.5703125" style="32" customWidth="1"/>
    <col min="7946" max="7946" width="10.42578125" style="32" customWidth="1"/>
    <col min="7947" max="7947" width="11.28515625" style="32" customWidth="1"/>
    <col min="7948" max="8166" width="9.140625" style="32" customWidth="1"/>
    <col min="8167" max="8170" width="11.5703125" style="32"/>
    <col min="8171" max="8171" width="5.28515625" style="32" customWidth="1"/>
    <col min="8172" max="8172" width="15.140625" style="32" customWidth="1"/>
    <col min="8173" max="8173" width="21.28515625" style="32" customWidth="1"/>
    <col min="8174" max="8174" width="14.85546875" style="32" customWidth="1"/>
    <col min="8175" max="8175" width="6.85546875" style="32" customWidth="1"/>
    <col min="8176" max="8176" width="5.85546875" style="32" customWidth="1"/>
    <col min="8177" max="8177" width="9.85546875" style="32" customWidth="1"/>
    <col min="8178" max="8178" width="4.85546875" style="32" customWidth="1"/>
    <col min="8179" max="8179" width="10.7109375" style="32" customWidth="1"/>
    <col min="8180" max="8185" width="9" style="32" customWidth="1"/>
    <col min="8186" max="8186" width="10.7109375" style="32" customWidth="1"/>
    <col min="8187" max="8187" width="9.28515625" style="32" customWidth="1"/>
    <col min="8188" max="8189" width="8.5703125" style="32" customWidth="1"/>
    <col min="8190" max="8190" width="8.7109375" style="32" customWidth="1"/>
    <col min="8191" max="8191" width="8.5703125" style="32" customWidth="1"/>
    <col min="8192" max="8192" width="8.28515625" style="32" customWidth="1"/>
    <col min="8193" max="8193" width="8.5703125" style="32" customWidth="1"/>
    <col min="8194" max="8194" width="9.85546875" style="32" customWidth="1"/>
    <col min="8195" max="8195" width="9.28515625" style="32" customWidth="1"/>
    <col min="8196" max="8197" width="8.5703125" style="32" customWidth="1"/>
    <col min="8198" max="8198" width="8.7109375" style="32" customWidth="1"/>
    <col min="8199" max="8199" width="8.5703125" style="32" customWidth="1"/>
    <col min="8200" max="8200" width="8.28515625" style="32" customWidth="1"/>
    <col min="8201" max="8201" width="8.5703125" style="32" customWidth="1"/>
    <col min="8202" max="8202" width="10.42578125" style="32" customWidth="1"/>
    <col min="8203" max="8203" width="11.28515625" style="32" customWidth="1"/>
    <col min="8204" max="8422" width="9.140625" style="32" customWidth="1"/>
    <col min="8423" max="8426" width="11.5703125" style="32"/>
    <col min="8427" max="8427" width="5.28515625" style="32" customWidth="1"/>
    <col min="8428" max="8428" width="15.140625" style="32" customWidth="1"/>
    <col min="8429" max="8429" width="21.28515625" style="32" customWidth="1"/>
    <col min="8430" max="8430" width="14.85546875" style="32" customWidth="1"/>
    <col min="8431" max="8431" width="6.85546875" style="32" customWidth="1"/>
    <col min="8432" max="8432" width="5.85546875" style="32" customWidth="1"/>
    <col min="8433" max="8433" width="9.85546875" style="32" customWidth="1"/>
    <col min="8434" max="8434" width="4.85546875" style="32" customWidth="1"/>
    <col min="8435" max="8435" width="10.7109375" style="32" customWidth="1"/>
    <col min="8436" max="8441" width="9" style="32" customWidth="1"/>
    <col min="8442" max="8442" width="10.7109375" style="32" customWidth="1"/>
    <col min="8443" max="8443" width="9.28515625" style="32" customWidth="1"/>
    <col min="8444" max="8445" width="8.5703125" style="32" customWidth="1"/>
    <col min="8446" max="8446" width="8.7109375" style="32" customWidth="1"/>
    <col min="8447" max="8447" width="8.5703125" style="32" customWidth="1"/>
    <col min="8448" max="8448" width="8.28515625" style="32" customWidth="1"/>
    <col min="8449" max="8449" width="8.5703125" style="32" customWidth="1"/>
    <col min="8450" max="8450" width="9.85546875" style="32" customWidth="1"/>
    <col min="8451" max="8451" width="9.28515625" style="32" customWidth="1"/>
    <col min="8452" max="8453" width="8.5703125" style="32" customWidth="1"/>
    <col min="8454" max="8454" width="8.7109375" style="32" customWidth="1"/>
    <col min="8455" max="8455" width="8.5703125" style="32" customWidth="1"/>
    <col min="8456" max="8456" width="8.28515625" style="32" customWidth="1"/>
    <col min="8457" max="8457" width="8.5703125" style="32" customWidth="1"/>
    <col min="8458" max="8458" width="10.42578125" style="32" customWidth="1"/>
    <col min="8459" max="8459" width="11.28515625" style="32" customWidth="1"/>
    <col min="8460" max="8678" width="9.140625" style="32" customWidth="1"/>
    <col min="8679" max="8682" width="11.5703125" style="32"/>
    <col min="8683" max="8683" width="5.28515625" style="32" customWidth="1"/>
    <col min="8684" max="8684" width="15.140625" style="32" customWidth="1"/>
    <col min="8685" max="8685" width="21.28515625" style="32" customWidth="1"/>
    <col min="8686" max="8686" width="14.85546875" style="32" customWidth="1"/>
    <col min="8687" max="8687" width="6.85546875" style="32" customWidth="1"/>
    <col min="8688" max="8688" width="5.85546875" style="32" customWidth="1"/>
    <col min="8689" max="8689" width="9.85546875" style="32" customWidth="1"/>
    <col min="8690" max="8690" width="4.85546875" style="32" customWidth="1"/>
    <col min="8691" max="8691" width="10.7109375" style="32" customWidth="1"/>
    <col min="8692" max="8697" width="9" style="32" customWidth="1"/>
    <col min="8698" max="8698" width="10.7109375" style="32" customWidth="1"/>
    <col min="8699" max="8699" width="9.28515625" style="32" customWidth="1"/>
    <col min="8700" max="8701" width="8.5703125" style="32" customWidth="1"/>
    <col min="8702" max="8702" width="8.7109375" style="32" customWidth="1"/>
    <col min="8703" max="8703" width="8.5703125" style="32" customWidth="1"/>
    <col min="8704" max="8704" width="8.28515625" style="32" customWidth="1"/>
    <col min="8705" max="8705" width="8.5703125" style="32" customWidth="1"/>
    <col min="8706" max="8706" width="9.85546875" style="32" customWidth="1"/>
    <col min="8707" max="8707" width="9.28515625" style="32" customWidth="1"/>
    <col min="8708" max="8709" width="8.5703125" style="32" customWidth="1"/>
    <col min="8710" max="8710" width="8.7109375" style="32" customWidth="1"/>
    <col min="8711" max="8711" width="8.5703125" style="32" customWidth="1"/>
    <col min="8712" max="8712" width="8.28515625" style="32" customWidth="1"/>
    <col min="8713" max="8713" width="8.5703125" style="32" customWidth="1"/>
    <col min="8714" max="8714" width="10.42578125" style="32" customWidth="1"/>
    <col min="8715" max="8715" width="11.28515625" style="32" customWidth="1"/>
    <col min="8716" max="8934" width="9.140625" style="32" customWidth="1"/>
    <col min="8935" max="8938" width="11.5703125" style="32"/>
    <col min="8939" max="8939" width="5.28515625" style="32" customWidth="1"/>
    <col min="8940" max="8940" width="15.140625" style="32" customWidth="1"/>
    <col min="8941" max="8941" width="21.28515625" style="32" customWidth="1"/>
    <col min="8942" max="8942" width="14.85546875" style="32" customWidth="1"/>
    <col min="8943" max="8943" width="6.85546875" style="32" customWidth="1"/>
    <col min="8944" max="8944" width="5.85546875" style="32" customWidth="1"/>
    <col min="8945" max="8945" width="9.85546875" style="32" customWidth="1"/>
    <col min="8946" max="8946" width="4.85546875" style="32" customWidth="1"/>
    <col min="8947" max="8947" width="10.7109375" style="32" customWidth="1"/>
    <col min="8948" max="8953" width="9" style="32" customWidth="1"/>
    <col min="8954" max="8954" width="10.7109375" style="32" customWidth="1"/>
    <col min="8955" max="8955" width="9.28515625" style="32" customWidth="1"/>
    <col min="8956" max="8957" width="8.5703125" style="32" customWidth="1"/>
    <col min="8958" max="8958" width="8.7109375" style="32" customWidth="1"/>
    <col min="8959" max="8959" width="8.5703125" style="32" customWidth="1"/>
    <col min="8960" max="8960" width="8.28515625" style="32" customWidth="1"/>
    <col min="8961" max="8961" width="8.5703125" style="32" customWidth="1"/>
    <col min="8962" max="8962" width="9.85546875" style="32" customWidth="1"/>
    <col min="8963" max="8963" width="9.28515625" style="32" customWidth="1"/>
    <col min="8964" max="8965" width="8.5703125" style="32" customWidth="1"/>
    <col min="8966" max="8966" width="8.7109375" style="32" customWidth="1"/>
    <col min="8967" max="8967" width="8.5703125" style="32" customWidth="1"/>
    <col min="8968" max="8968" width="8.28515625" style="32" customWidth="1"/>
    <col min="8969" max="8969" width="8.5703125" style="32" customWidth="1"/>
    <col min="8970" max="8970" width="10.42578125" style="32" customWidth="1"/>
    <col min="8971" max="8971" width="11.28515625" style="32" customWidth="1"/>
    <col min="8972" max="9190" width="9.140625" style="32" customWidth="1"/>
    <col min="9191" max="9194" width="11.5703125" style="32"/>
    <col min="9195" max="9195" width="5.28515625" style="32" customWidth="1"/>
    <col min="9196" max="9196" width="15.140625" style="32" customWidth="1"/>
    <col min="9197" max="9197" width="21.28515625" style="32" customWidth="1"/>
    <col min="9198" max="9198" width="14.85546875" style="32" customWidth="1"/>
    <col min="9199" max="9199" width="6.85546875" style="32" customWidth="1"/>
    <col min="9200" max="9200" width="5.85546875" style="32" customWidth="1"/>
    <col min="9201" max="9201" width="9.85546875" style="32" customWidth="1"/>
    <col min="9202" max="9202" width="4.85546875" style="32" customWidth="1"/>
    <col min="9203" max="9203" width="10.7109375" style="32" customWidth="1"/>
    <col min="9204" max="9209" width="9" style="32" customWidth="1"/>
    <col min="9210" max="9210" width="10.7109375" style="32" customWidth="1"/>
    <col min="9211" max="9211" width="9.28515625" style="32" customWidth="1"/>
    <col min="9212" max="9213" width="8.5703125" style="32" customWidth="1"/>
    <col min="9214" max="9214" width="8.7109375" style="32" customWidth="1"/>
    <col min="9215" max="9215" width="8.5703125" style="32" customWidth="1"/>
    <col min="9216" max="9216" width="8.28515625" style="32" customWidth="1"/>
    <col min="9217" max="9217" width="8.5703125" style="32" customWidth="1"/>
    <col min="9218" max="9218" width="9.85546875" style="32" customWidth="1"/>
    <col min="9219" max="9219" width="9.28515625" style="32" customWidth="1"/>
    <col min="9220" max="9221" width="8.5703125" style="32" customWidth="1"/>
    <col min="9222" max="9222" width="8.7109375" style="32" customWidth="1"/>
    <col min="9223" max="9223" width="8.5703125" style="32" customWidth="1"/>
    <col min="9224" max="9224" width="8.28515625" style="32" customWidth="1"/>
    <col min="9225" max="9225" width="8.5703125" style="32" customWidth="1"/>
    <col min="9226" max="9226" width="10.42578125" style="32" customWidth="1"/>
    <col min="9227" max="9227" width="11.28515625" style="32" customWidth="1"/>
    <col min="9228" max="9446" width="9.140625" style="32" customWidth="1"/>
    <col min="9447" max="9450" width="11.5703125" style="32"/>
    <col min="9451" max="9451" width="5.28515625" style="32" customWidth="1"/>
    <col min="9452" max="9452" width="15.140625" style="32" customWidth="1"/>
    <col min="9453" max="9453" width="21.28515625" style="32" customWidth="1"/>
    <col min="9454" max="9454" width="14.85546875" style="32" customWidth="1"/>
    <col min="9455" max="9455" width="6.85546875" style="32" customWidth="1"/>
    <col min="9456" max="9456" width="5.85546875" style="32" customWidth="1"/>
    <col min="9457" max="9457" width="9.85546875" style="32" customWidth="1"/>
    <col min="9458" max="9458" width="4.85546875" style="32" customWidth="1"/>
    <col min="9459" max="9459" width="10.7109375" style="32" customWidth="1"/>
    <col min="9460" max="9465" width="9" style="32" customWidth="1"/>
    <col min="9466" max="9466" width="10.7109375" style="32" customWidth="1"/>
    <col min="9467" max="9467" width="9.28515625" style="32" customWidth="1"/>
    <col min="9468" max="9469" width="8.5703125" style="32" customWidth="1"/>
    <col min="9470" max="9470" width="8.7109375" style="32" customWidth="1"/>
    <col min="9471" max="9471" width="8.5703125" style="32" customWidth="1"/>
    <col min="9472" max="9472" width="8.28515625" style="32" customWidth="1"/>
    <col min="9473" max="9473" width="8.5703125" style="32" customWidth="1"/>
    <col min="9474" max="9474" width="9.85546875" style="32" customWidth="1"/>
    <col min="9475" max="9475" width="9.28515625" style="32" customWidth="1"/>
    <col min="9476" max="9477" width="8.5703125" style="32" customWidth="1"/>
    <col min="9478" max="9478" width="8.7109375" style="32" customWidth="1"/>
    <col min="9479" max="9479" width="8.5703125" style="32" customWidth="1"/>
    <col min="9480" max="9480" width="8.28515625" style="32" customWidth="1"/>
    <col min="9481" max="9481" width="8.5703125" style="32" customWidth="1"/>
    <col min="9482" max="9482" width="10.42578125" style="32" customWidth="1"/>
    <col min="9483" max="9483" width="11.28515625" style="32" customWidth="1"/>
    <col min="9484" max="9702" width="9.140625" style="32" customWidth="1"/>
    <col min="9703" max="9706" width="11.5703125" style="32"/>
    <col min="9707" max="9707" width="5.28515625" style="32" customWidth="1"/>
    <col min="9708" max="9708" width="15.140625" style="32" customWidth="1"/>
    <col min="9709" max="9709" width="21.28515625" style="32" customWidth="1"/>
    <col min="9710" max="9710" width="14.85546875" style="32" customWidth="1"/>
    <col min="9711" max="9711" width="6.85546875" style="32" customWidth="1"/>
    <col min="9712" max="9712" width="5.85546875" style="32" customWidth="1"/>
    <col min="9713" max="9713" width="9.85546875" style="32" customWidth="1"/>
    <col min="9714" max="9714" width="4.85546875" style="32" customWidth="1"/>
    <col min="9715" max="9715" width="10.7109375" style="32" customWidth="1"/>
    <col min="9716" max="9721" width="9" style="32" customWidth="1"/>
    <col min="9722" max="9722" width="10.7109375" style="32" customWidth="1"/>
    <col min="9723" max="9723" width="9.28515625" style="32" customWidth="1"/>
    <col min="9724" max="9725" width="8.5703125" style="32" customWidth="1"/>
    <col min="9726" max="9726" width="8.7109375" style="32" customWidth="1"/>
    <col min="9727" max="9727" width="8.5703125" style="32" customWidth="1"/>
    <col min="9728" max="9728" width="8.28515625" style="32" customWidth="1"/>
    <col min="9729" max="9729" width="8.5703125" style="32" customWidth="1"/>
    <col min="9730" max="9730" width="9.85546875" style="32" customWidth="1"/>
    <col min="9731" max="9731" width="9.28515625" style="32" customWidth="1"/>
    <col min="9732" max="9733" width="8.5703125" style="32" customWidth="1"/>
    <col min="9734" max="9734" width="8.7109375" style="32" customWidth="1"/>
    <col min="9735" max="9735" width="8.5703125" style="32" customWidth="1"/>
    <col min="9736" max="9736" width="8.28515625" style="32" customWidth="1"/>
    <col min="9737" max="9737" width="8.5703125" style="32" customWidth="1"/>
    <col min="9738" max="9738" width="10.42578125" style="32" customWidth="1"/>
    <col min="9739" max="9739" width="11.28515625" style="32" customWidth="1"/>
    <col min="9740" max="9958" width="9.140625" style="32" customWidth="1"/>
    <col min="9959" max="9962" width="11.5703125" style="32"/>
    <col min="9963" max="9963" width="5.28515625" style="32" customWidth="1"/>
    <col min="9964" max="9964" width="15.140625" style="32" customWidth="1"/>
    <col min="9965" max="9965" width="21.28515625" style="32" customWidth="1"/>
    <col min="9966" max="9966" width="14.85546875" style="32" customWidth="1"/>
    <col min="9967" max="9967" width="6.85546875" style="32" customWidth="1"/>
    <col min="9968" max="9968" width="5.85546875" style="32" customWidth="1"/>
    <col min="9969" max="9969" width="9.85546875" style="32" customWidth="1"/>
    <col min="9970" max="9970" width="4.85546875" style="32" customWidth="1"/>
    <col min="9971" max="9971" width="10.7109375" style="32" customWidth="1"/>
    <col min="9972" max="9977" width="9" style="32" customWidth="1"/>
    <col min="9978" max="9978" width="10.7109375" style="32" customWidth="1"/>
    <col min="9979" max="9979" width="9.28515625" style="32" customWidth="1"/>
    <col min="9980" max="9981" width="8.5703125" style="32" customWidth="1"/>
    <col min="9982" max="9982" width="8.7109375" style="32" customWidth="1"/>
    <col min="9983" max="9983" width="8.5703125" style="32" customWidth="1"/>
    <col min="9984" max="9984" width="8.28515625" style="32" customWidth="1"/>
    <col min="9985" max="9985" width="8.5703125" style="32" customWidth="1"/>
    <col min="9986" max="9986" width="9.85546875" style="32" customWidth="1"/>
    <col min="9987" max="9987" width="9.28515625" style="32" customWidth="1"/>
    <col min="9988" max="9989" width="8.5703125" style="32" customWidth="1"/>
    <col min="9990" max="9990" width="8.7109375" style="32" customWidth="1"/>
    <col min="9991" max="9991" width="8.5703125" style="32" customWidth="1"/>
    <col min="9992" max="9992" width="8.28515625" style="32" customWidth="1"/>
    <col min="9993" max="9993" width="8.5703125" style="32" customWidth="1"/>
    <col min="9994" max="9994" width="10.42578125" style="32" customWidth="1"/>
    <col min="9995" max="9995" width="11.28515625" style="32" customWidth="1"/>
    <col min="9996" max="10214" width="9.140625" style="32" customWidth="1"/>
    <col min="10215" max="10218" width="11.5703125" style="32"/>
    <col min="10219" max="10219" width="5.28515625" style="32" customWidth="1"/>
    <col min="10220" max="10220" width="15.140625" style="32" customWidth="1"/>
    <col min="10221" max="10221" width="21.28515625" style="32" customWidth="1"/>
    <col min="10222" max="10222" width="14.85546875" style="32" customWidth="1"/>
    <col min="10223" max="10223" width="6.85546875" style="32" customWidth="1"/>
    <col min="10224" max="10224" width="5.85546875" style="32" customWidth="1"/>
    <col min="10225" max="10225" width="9.85546875" style="32" customWidth="1"/>
    <col min="10226" max="10226" width="4.85546875" style="32" customWidth="1"/>
    <col min="10227" max="10227" width="10.7109375" style="32" customWidth="1"/>
    <col min="10228" max="10233" width="9" style="32" customWidth="1"/>
    <col min="10234" max="10234" width="10.7109375" style="32" customWidth="1"/>
    <col min="10235" max="10235" width="9.28515625" style="32" customWidth="1"/>
    <col min="10236" max="10237" width="8.5703125" style="32" customWidth="1"/>
    <col min="10238" max="10238" width="8.7109375" style="32" customWidth="1"/>
    <col min="10239" max="10239" width="8.5703125" style="32" customWidth="1"/>
    <col min="10240" max="10240" width="8.28515625" style="32" customWidth="1"/>
    <col min="10241" max="10241" width="8.5703125" style="32" customWidth="1"/>
    <col min="10242" max="10242" width="9.85546875" style="32" customWidth="1"/>
    <col min="10243" max="10243" width="9.28515625" style="32" customWidth="1"/>
    <col min="10244" max="10245" width="8.5703125" style="32" customWidth="1"/>
    <col min="10246" max="10246" width="8.7109375" style="32" customWidth="1"/>
    <col min="10247" max="10247" width="8.5703125" style="32" customWidth="1"/>
    <col min="10248" max="10248" width="8.28515625" style="32" customWidth="1"/>
    <col min="10249" max="10249" width="8.5703125" style="32" customWidth="1"/>
    <col min="10250" max="10250" width="10.42578125" style="32" customWidth="1"/>
    <col min="10251" max="10251" width="11.28515625" style="32" customWidth="1"/>
    <col min="10252" max="10470" width="9.140625" style="32" customWidth="1"/>
    <col min="10471" max="10474" width="11.5703125" style="32"/>
    <col min="10475" max="10475" width="5.28515625" style="32" customWidth="1"/>
    <col min="10476" max="10476" width="15.140625" style="32" customWidth="1"/>
    <col min="10477" max="10477" width="21.28515625" style="32" customWidth="1"/>
    <col min="10478" max="10478" width="14.85546875" style="32" customWidth="1"/>
    <col min="10479" max="10479" width="6.85546875" style="32" customWidth="1"/>
    <col min="10480" max="10480" width="5.85546875" style="32" customWidth="1"/>
    <col min="10481" max="10481" width="9.85546875" style="32" customWidth="1"/>
    <col min="10482" max="10482" width="4.85546875" style="32" customWidth="1"/>
    <col min="10483" max="10483" width="10.7109375" style="32" customWidth="1"/>
    <col min="10484" max="10489" width="9" style="32" customWidth="1"/>
    <col min="10490" max="10490" width="10.7109375" style="32" customWidth="1"/>
    <col min="10491" max="10491" width="9.28515625" style="32" customWidth="1"/>
    <col min="10492" max="10493" width="8.5703125" style="32" customWidth="1"/>
    <col min="10494" max="10494" width="8.7109375" style="32" customWidth="1"/>
    <col min="10495" max="10495" width="8.5703125" style="32" customWidth="1"/>
    <col min="10496" max="10496" width="8.28515625" style="32" customWidth="1"/>
    <col min="10497" max="10497" width="8.5703125" style="32" customWidth="1"/>
    <col min="10498" max="10498" width="9.85546875" style="32" customWidth="1"/>
    <col min="10499" max="10499" width="9.28515625" style="32" customWidth="1"/>
    <col min="10500" max="10501" width="8.5703125" style="32" customWidth="1"/>
    <col min="10502" max="10502" width="8.7109375" style="32" customWidth="1"/>
    <col min="10503" max="10503" width="8.5703125" style="32" customWidth="1"/>
    <col min="10504" max="10504" width="8.28515625" style="32" customWidth="1"/>
    <col min="10505" max="10505" width="8.5703125" style="32" customWidth="1"/>
    <col min="10506" max="10506" width="10.42578125" style="32" customWidth="1"/>
    <col min="10507" max="10507" width="11.28515625" style="32" customWidth="1"/>
    <col min="10508" max="10726" width="9.140625" style="32" customWidth="1"/>
    <col min="10727" max="10730" width="11.5703125" style="32"/>
    <col min="10731" max="10731" width="5.28515625" style="32" customWidth="1"/>
    <col min="10732" max="10732" width="15.140625" style="32" customWidth="1"/>
    <col min="10733" max="10733" width="21.28515625" style="32" customWidth="1"/>
    <col min="10734" max="10734" width="14.85546875" style="32" customWidth="1"/>
    <col min="10735" max="10735" width="6.85546875" style="32" customWidth="1"/>
    <col min="10736" max="10736" width="5.85546875" style="32" customWidth="1"/>
    <col min="10737" max="10737" width="9.85546875" style="32" customWidth="1"/>
    <col min="10738" max="10738" width="4.85546875" style="32" customWidth="1"/>
    <col min="10739" max="10739" width="10.7109375" style="32" customWidth="1"/>
    <col min="10740" max="10745" width="9" style="32" customWidth="1"/>
    <col min="10746" max="10746" width="10.7109375" style="32" customWidth="1"/>
    <col min="10747" max="10747" width="9.28515625" style="32" customWidth="1"/>
    <col min="10748" max="10749" width="8.5703125" style="32" customWidth="1"/>
    <col min="10750" max="10750" width="8.7109375" style="32" customWidth="1"/>
    <col min="10751" max="10751" width="8.5703125" style="32" customWidth="1"/>
    <col min="10752" max="10752" width="8.28515625" style="32" customWidth="1"/>
    <col min="10753" max="10753" width="8.5703125" style="32" customWidth="1"/>
    <col min="10754" max="10754" width="9.85546875" style="32" customWidth="1"/>
    <col min="10755" max="10755" width="9.28515625" style="32" customWidth="1"/>
    <col min="10756" max="10757" width="8.5703125" style="32" customWidth="1"/>
    <col min="10758" max="10758" width="8.7109375" style="32" customWidth="1"/>
    <col min="10759" max="10759" width="8.5703125" style="32" customWidth="1"/>
    <col min="10760" max="10760" width="8.28515625" style="32" customWidth="1"/>
    <col min="10761" max="10761" width="8.5703125" style="32" customWidth="1"/>
    <col min="10762" max="10762" width="10.42578125" style="32" customWidth="1"/>
    <col min="10763" max="10763" width="11.28515625" style="32" customWidth="1"/>
    <col min="10764" max="10982" width="9.140625" style="32" customWidth="1"/>
    <col min="10983" max="10986" width="11.5703125" style="32"/>
    <col min="10987" max="10987" width="5.28515625" style="32" customWidth="1"/>
    <col min="10988" max="10988" width="15.140625" style="32" customWidth="1"/>
    <col min="10989" max="10989" width="21.28515625" style="32" customWidth="1"/>
    <col min="10990" max="10990" width="14.85546875" style="32" customWidth="1"/>
    <col min="10991" max="10991" width="6.85546875" style="32" customWidth="1"/>
    <col min="10992" max="10992" width="5.85546875" style="32" customWidth="1"/>
    <col min="10993" max="10993" width="9.85546875" style="32" customWidth="1"/>
    <col min="10994" max="10994" width="4.85546875" style="32" customWidth="1"/>
    <col min="10995" max="10995" width="10.7109375" style="32" customWidth="1"/>
    <col min="10996" max="11001" width="9" style="32" customWidth="1"/>
    <col min="11002" max="11002" width="10.7109375" style="32" customWidth="1"/>
    <col min="11003" max="11003" width="9.28515625" style="32" customWidth="1"/>
    <col min="11004" max="11005" width="8.5703125" style="32" customWidth="1"/>
    <col min="11006" max="11006" width="8.7109375" style="32" customWidth="1"/>
    <col min="11007" max="11007" width="8.5703125" style="32" customWidth="1"/>
    <col min="11008" max="11008" width="8.28515625" style="32" customWidth="1"/>
    <col min="11009" max="11009" width="8.5703125" style="32" customWidth="1"/>
    <col min="11010" max="11010" width="9.85546875" style="32" customWidth="1"/>
    <col min="11011" max="11011" width="9.28515625" style="32" customWidth="1"/>
    <col min="11012" max="11013" width="8.5703125" style="32" customWidth="1"/>
    <col min="11014" max="11014" width="8.7109375" style="32" customWidth="1"/>
    <col min="11015" max="11015" width="8.5703125" style="32" customWidth="1"/>
    <col min="11016" max="11016" width="8.28515625" style="32" customWidth="1"/>
    <col min="11017" max="11017" width="8.5703125" style="32" customWidth="1"/>
    <col min="11018" max="11018" width="10.42578125" style="32" customWidth="1"/>
    <col min="11019" max="11019" width="11.28515625" style="32" customWidth="1"/>
    <col min="11020" max="11238" width="9.140625" style="32" customWidth="1"/>
    <col min="11239" max="11242" width="11.5703125" style="32"/>
    <col min="11243" max="11243" width="5.28515625" style="32" customWidth="1"/>
    <col min="11244" max="11244" width="15.140625" style="32" customWidth="1"/>
    <col min="11245" max="11245" width="21.28515625" style="32" customWidth="1"/>
    <col min="11246" max="11246" width="14.85546875" style="32" customWidth="1"/>
    <col min="11247" max="11247" width="6.85546875" style="32" customWidth="1"/>
    <col min="11248" max="11248" width="5.85546875" style="32" customWidth="1"/>
    <col min="11249" max="11249" width="9.85546875" style="32" customWidth="1"/>
    <col min="11250" max="11250" width="4.85546875" style="32" customWidth="1"/>
    <col min="11251" max="11251" width="10.7109375" style="32" customWidth="1"/>
    <col min="11252" max="11257" width="9" style="32" customWidth="1"/>
    <col min="11258" max="11258" width="10.7109375" style="32" customWidth="1"/>
    <col min="11259" max="11259" width="9.28515625" style="32" customWidth="1"/>
    <col min="11260" max="11261" width="8.5703125" style="32" customWidth="1"/>
    <col min="11262" max="11262" width="8.7109375" style="32" customWidth="1"/>
    <col min="11263" max="11263" width="8.5703125" style="32" customWidth="1"/>
    <col min="11264" max="11264" width="8.28515625" style="32" customWidth="1"/>
    <col min="11265" max="11265" width="8.5703125" style="32" customWidth="1"/>
    <col min="11266" max="11266" width="9.85546875" style="32" customWidth="1"/>
    <col min="11267" max="11267" width="9.28515625" style="32" customWidth="1"/>
    <col min="11268" max="11269" width="8.5703125" style="32" customWidth="1"/>
    <col min="11270" max="11270" width="8.7109375" style="32" customWidth="1"/>
    <col min="11271" max="11271" width="8.5703125" style="32" customWidth="1"/>
    <col min="11272" max="11272" width="8.28515625" style="32" customWidth="1"/>
    <col min="11273" max="11273" width="8.5703125" style="32" customWidth="1"/>
    <col min="11274" max="11274" width="10.42578125" style="32" customWidth="1"/>
    <col min="11275" max="11275" width="11.28515625" style="32" customWidth="1"/>
    <col min="11276" max="11494" width="9.140625" style="32" customWidth="1"/>
    <col min="11495" max="11498" width="11.5703125" style="32"/>
    <col min="11499" max="11499" width="5.28515625" style="32" customWidth="1"/>
    <col min="11500" max="11500" width="15.140625" style="32" customWidth="1"/>
    <col min="11501" max="11501" width="21.28515625" style="32" customWidth="1"/>
    <col min="11502" max="11502" width="14.85546875" style="32" customWidth="1"/>
    <col min="11503" max="11503" width="6.85546875" style="32" customWidth="1"/>
    <col min="11504" max="11504" width="5.85546875" style="32" customWidth="1"/>
    <col min="11505" max="11505" width="9.85546875" style="32" customWidth="1"/>
    <col min="11506" max="11506" width="4.85546875" style="32" customWidth="1"/>
    <col min="11507" max="11507" width="10.7109375" style="32" customWidth="1"/>
    <col min="11508" max="11513" width="9" style="32" customWidth="1"/>
    <col min="11514" max="11514" width="10.7109375" style="32" customWidth="1"/>
    <col min="11515" max="11515" width="9.28515625" style="32" customWidth="1"/>
    <col min="11516" max="11517" width="8.5703125" style="32" customWidth="1"/>
    <col min="11518" max="11518" width="8.7109375" style="32" customWidth="1"/>
    <col min="11519" max="11519" width="8.5703125" style="32" customWidth="1"/>
    <col min="11520" max="11520" width="8.28515625" style="32" customWidth="1"/>
    <col min="11521" max="11521" width="8.5703125" style="32" customWidth="1"/>
    <col min="11522" max="11522" width="9.85546875" style="32" customWidth="1"/>
    <col min="11523" max="11523" width="9.28515625" style="32" customWidth="1"/>
    <col min="11524" max="11525" width="8.5703125" style="32" customWidth="1"/>
    <col min="11526" max="11526" width="8.7109375" style="32" customWidth="1"/>
    <col min="11527" max="11527" width="8.5703125" style="32" customWidth="1"/>
    <col min="11528" max="11528" width="8.28515625" style="32" customWidth="1"/>
    <col min="11529" max="11529" width="8.5703125" style="32" customWidth="1"/>
    <col min="11530" max="11530" width="10.42578125" style="32" customWidth="1"/>
    <col min="11531" max="11531" width="11.28515625" style="32" customWidth="1"/>
    <col min="11532" max="11750" width="9.140625" style="32" customWidth="1"/>
    <col min="11751" max="11754" width="11.5703125" style="32"/>
    <col min="11755" max="11755" width="5.28515625" style="32" customWidth="1"/>
    <col min="11756" max="11756" width="15.140625" style="32" customWidth="1"/>
    <col min="11757" max="11757" width="21.28515625" style="32" customWidth="1"/>
    <col min="11758" max="11758" width="14.85546875" style="32" customWidth="1"/>
    <col min="11759" max="11759" width="6.85546875" style="32" customWidth="1"/>
    <col min="11760" max="11760" width="5.85546875" style="32" customWidth="1"/>
    <col min="11761" max="11761" width="9.85546875" style="32" customWidth="1"/>
    <col min="11762" max="11762" width="4.85546875" style="32" customWidth="1"/>
    <col min="11763" max="11763" width="10.7109375" style="32" customWidth="1"/>
    <col min="11764" max="11769" width="9" style="32" customWidth="1"/>
    <col min="11770" max="11770" width="10.7109375" style="32" customWidth="1"/>
    <col min="11771" max="11771" width="9.28515625" style="32" customWidth="1"/>
    <col min="11772" max="11773" width="8.5703125" style="32" customWidth="1"/>
    <col min="11774" max="11774" width="8.7109375" style="32" customWidth="1"/>
    <col min="11775" max="11775" width="8.5703125" style="32" customWidth="1"/>
    <col min="11776" max="11776" width="8.28515625" style="32" customWidth="1"/>
    <col min="11777" max="11777" width="8.5703125" style="32" customWidth="1"/>
    <col min="11778" max="11778" width="9.85546875" style="32" customWidth="1"/>
    <col min="11779" max="11779" width="9.28515625" style="32" customWidth="1"/>
    <col min="11780" max="11781" width="8.5703125" style="32" customWidth="1"/>
    <col min="11782" max="11782" width="8.7109375" style="32" customWidth="1"/>
    <col min="11783" max="11783" width="8.5703125" style="32" customWidth="1"/>
    <col min="11784" max="11784" width="8.28515625" style="32" customWidth="1"/>
    <col min="11785" max="11785" width="8.5703125" style="32" customWidth="1"/>
    <col min="11786" max="11786" width="10.42578125" style="32" customWidth="1"/>
    <col min="11787" max="11787" width="11.28515625" style="32" customWidth="1"/>
    <col min="11788" max="12006" width="9.140625" style="32" customWidth="1"/>
    <col min="12007" max="12010" width="11.5703125" style="32"/>
    <col min="12011" max="12011" width="5.28515625" style="32" customWidth="1"/>
    <col min="12012" max="12012" width="15.140625" style="32" customWidth="1"/>
    <col min="12013" max="12013" width="21.28515625" style="32" customWidth="1"/>
    <col min="12014" max="12014" width="14.85546875" style="32" customWidth="1"/>
    <col min="12015" max="12015" width="6.85546875" style="32" customWidth="1"/>
    <col min="12016" max="12016" width="5.85546875" style="32" customWidth="1"/>
    <col min="12017" max="12017" width="9.85546875" style="32" customWidth="1"/>
    <col min="12018" max="12018" width="4.85546875" style="32" customWidth="1"/>
    <col min="12019" max="12019" width="10.7109375" style="32" customWidth="1"/>
    <col min="12020" max="12025" width="9" style="32" customWidth="1"/>
    <col min="12026" max="12026" width="10.7109375" style="32" customWidth="1"/>
    <col min="12027" max="12027" width="9.28515625" style="32" customWidth="1"/>
    <col min="12028" max="12029" width="8.5703125" style="32" customWidth="1"/>
    <col min="12030" max="12030" width="8.7109375" style="32" customWidth="1"/>
    <col min="12031" max="12031" width="8.5703125" style="32" customWidth="1"/>
    <col min="12032" max="12032" width="8.28515625" style="32" customWidth="1"/>
    <col min="12033" max="12033" width="8.5703125" style="32" customWidth="1"/>
    <col min="12034" max="12034" width="9.85546875" style="32" customWidth="1"/>
    <col min="12035" max="12035" width="9.28515625" style="32" customWidth="1"/>
    <col min="12036" max="12037" width="8.5703125" style="32" customWidth="1"/>
    <col min="12038" max="12038" width="8.7109375" style="32" customWidth="1"/>
    <col min="12039" max="12039" width="8.5703125" style="32" customWidth="1"/>
    <col min="12040" max="12040" width="8.28515625" style="32" customWidth="1"/>
    <col min="12041" max="12041" width="8.5703125" style="32" customWidth="1"/>
    <col min="12042" max="12042" width="10.42578125" style="32" customWidth="1"/>
    <col min="12043" max="12043" width="11.28515625" style="32" customWidth="1"/>
    <col min="12044" max="12262" width="9.140625" style="32" customWidth="1"/>
    <col min="12263" max="12266" width="11.5703125" style="32"/>
    <col min="12267" max="12267" width="5.28515625" style="32" customWidth="1"/>
    <col min="12268" max="12268" width="15.140625" style="32" customWidth="1"/>
    <col min="12269" max="12269" width="21.28515625" style="32" customWidth="1"/>
    <col min="12270" max="12270" width="14.85546875" style="32" customWidth="1"/>
    <col min="12271" max="12271" width="6.85546875" style="32" customWidth="1"/>
    <col min="12272" max="12272" width="5.85546875" style="32" customWidth="1"/>
    <col min="12273" max="12273" width="9.85546875" style="32" customWidth="1"/>
    <col min="12274" max="12274" width="4.85546875" style="32" customWidth="1"/>
    <col min="12275" max="12275" width="10.7109375" style="32" customWidth="1"/>
    <col min="12276" max="12281" width="9" style="32" customWidth="1"/>
    <col min="12282" max="12282" width="10.7109375" style="32" customWidth="1"/>
    <col min="12283" max="12283" width="9.28515625" style="32" customWidth="1"/>
    <col min="12284" max="12285" width="8.5703125" style="32" customWidth="1"/>
    <col min="12286" max="12286" width="8.7109375" style="32" customWidth="1"/>
    <col min="12287" max="12287" width="8.5703125" style="32" customWidth="1"/>
    <col min="12288" max="12288" width="8.28515625" style="32" customWidth="1"/>
    <col min="12289" max="12289" width="8.5703125" style="32" customWidth="1"/>
    <col min="12290" max="12290" width="9.85546875" style="32" customWidth="1"/>
    <col min="12291" max="12291" width="9.28515625" style="32" customWidth="1"/>
    <col min="12292" max="12293" width="8.5703125" style="32" customWidth="1"/>
    <col min="12294" max="12294" width="8.7109375" style="32" customWidth="1"/>
    <col min="12295" max="12295" width="8.5703125" style="32" customWidth="1"/>
    <col min="12296" max="12296" width="8.28515625" style="32" customWidth="1"/>
    <col min="12297" max="12297" width="8.5703125" style="32" customWidth="1"/>
    <col min="12298" max="12298" width="10.42578125" style="32" customWidth="1"/>
    <col min="12299" max="12299" width="11.28515625" style="32" customWidth="1"/>
    <col min="12300" max="12518" width="9.140625" style="32" customWidth="1"/>
    <col min="12519" max="12522" width="11.5703125" style="32"/>
    <col min="12523" max="12523" width="5.28515625" style="32" customWidth="1"/>
    <col min="12524" max="12524" width="15.140625" style="32" customWidth="1"/>
    <col min="12525" max="12525" width="21.28515625" style="32" customWidth="1"/>
    <col min="12526" max="12526" width="14.85546875" style="32" customWidth="1"/>
    <col min="12527" max="12527" width="6.85546875" style="32" customWidth="1"/>
    <col min="12528" max="12528" width="5.85546875" style="32" customWidth="1"/>
    <col min="12529" max="12529" width="9.85546875" style="32" customWidth="1"/>
    <col min="12530" max="12530" width="4.85546875" style="32" customWidth="1"/>
    <col min="12531" max="12531" width="10.7109375" style="32" customWidth="1"/>
    <col min="12532" max="12537" width="9" style="32" customWidth="1"/>
    <col min="12538" max="12538" width="10.7109375" style="32" customWidth="1"/>
    <col min="12539" max="12539" width="9.28515625" style="32" customWidth="1"/>
    <col min="12540" max="12541" width="8.5703125" style="32" customWidth="1"/>
    <col min="12542" max="12542" width="8.7109375" style="32" customWidth="1"/>
    <col min="12543" max="12543" width="8.5703125" style="32" customWidth="1"/>
    <col min="12544" max="12544" width="8.28515625" style="32" customWidth="1"/>
    <col min="12545" max="12545" width="8.5703125" style="32" customWidth="1"/>
    <col min="12546" max="12546" width="9.85546875" style="32" customWidth="1"/>
    <col min="12547" max="12547" width="9.28515625" style="32" customWidth="1"/>
    <col min="12548" max="12549" width="8.5703125" style="32" customWidth="1"/>
    <col min="12550" max="12550" width="8.7109375" style="32" customWidth="1"/>
    <col min="12551" max="12551" width="8.5703125" style="32" customWidth="1"/>
    <col min="12552" max="12552" width="8.28515625" style="32" customWidth="1"/>
    <col min="12553" max="12553" width="8.5703125" style="32" customWidth="1"/>
    <col min="12554" max="12554" width="10.42578125" style="32" customWidth="1"/>
    <col min="12555" max="12555" width="11.28515625" style="32" customWidth="1"/>
    <col min="12556" max="12774" width="9.140625" style="32" customWidth="1"/>
    <col min="12775" max="12778" width="11.5703125" style="32"/>
    <col min="12779" max="12779" width="5.28515625" style="32" customWidth="1"/>
    <col min="12780" max="12780" width="15.140625" style="32" customWidth="1"/>
    <col min="12781" max="12781" width="21.28515625" style="32" customWidth="1"/>
    <col min="12782" max="12782" width="14.85546875" style="32" customWidth="1"/>
    <col min="12783" max="12783" width="6.85546875" style="32" customWidth="1"/>
    <col min="12784" max="12784" width="5.85546875" style="32" customWidth="1"/>
    <col min="12785" max="12785" width="9.85546875" style="32" customWidth="1"/>
    <col min="12786" max="12786" width="4.85546875" style="32" customWidth="1"/>
    <col min="12787" max="12787" width="10.7109375" style="32" customWidth="1"/>
    <col min="12788" max="12793" width="9" style="32" customWidth="1"/>
    <col min="12794" max="12794" width="10.7109375" style="32" customWidth="1"/>
    <col min="12795" max="12795" width="9.28515625" style="32" customWidth="1"/>
    <col min="12796" max="12797" width="8.5703125" style="32" customWidth="1"/>
    <col min="12798" max="12798" width="8.7109375" style="32" customWidth="1"/>
    <col min="12799" max="12799" width="8.5703125" style="32" customWidth="1"/>
    <col min="12800" max="12800" width="8.28515625" style="32" customWidth="1"/>
    <col min="12801" max="12801" width="8.5703125" style="32" customWidth="1"/>
    <col min="12802" max="12802" width="9.85546875" style="32" customWidth="1"/>
    <col min="12803" max="12803" width="9.28515625" style="32" customWidth="1"/>
    <col min="12804" max="12805" width="8.5703125" style="32" customWidth="1"/>
    <col min="12806" max="12806" width="8.7109375" style="32" customWidth="1"/>
    <col min="12807" max="12807" width="8.5703125" style="32" customWidth="1"/>
    <col min="12808" max="12808" width="8.28515625" style="32" customWidth="1"/>
    <col min="12809" max="12809" width="8.5703125" style="32" customWidth="1"/>
    <col min="12810" max="12810" width="10.42578125" style="32" customWidth="1"/>
    <col min="12811" max="12811" width="11.28515625" style="32" customWidth="1"/>
    <col min="12812" max="13030" width="9.140625" style="32" customWidth="1"/>
    <col min="13031" max="13034" width="11.5703125" style="32"/>
    <col min="13035" max="13035" width="5.28515625" style="32" customWidth="1"/>
    <col min="13036" max="13036" width="15.140625" style="32" customWidth="1"/>
    <col min="13037" max="13037" width="21.28515625" style="32" customWidth="1"/>
    <col min="13038" max="13038" width="14.85546875" style="32" customWidth="1"/>
    <col min="13039" max="13039" width="6.85546875" style="32" customWidth="1"/>
    <col min="13040" max="13040" width="5.85546875" style="32" customWidth="1"/>
    <col min="13041" max="13041" width="9.85546875" style="32" customWidth="1"/>
    <col min="13042" max="13042" width="4.85546875" style="32" customWidth="1"/>
    <col min="13043" max="13043" width="10.7109375" style="32" customWidth="1"/>
    <col min="13044" max="13049" width="9" style="32" customWidth="1"/>
    <col min="13050" max="13050" width="10.7109375" style="32" customWidth="1"/>
    <col min="13051" max="13051" width="9.28515625" style="32" customWidth="1"/>
    <col min="13052" max="13053" width="8.5703125" style="32" customWidth="1"/>
    <col min="13054" max="13054" width="8.7109375" style="32" customWidth="1"/>
    <col min="13055" max="13055" width="8.5703125" style="32" customWidth="1"/>
    <col min="13056" max="13056" width="8.28515625" style="32" customWidth="1"/>
    <col min="13057" max="13057" width="8.5703125" style="32" customWidth="1"/>
    <col min="13058" max="13058" width="9.85546875" style="32" customWidth="1"/>
    <col min="13059" max="13059" width="9.28515625" style="32" customWidth="1"/>
    <col min="13060" max="13061" width="8.5703125" style="32" customWidth="1"/>
    <col min="13062" max="13062" width="8.7109375" style="32" customWidth="1"/>
    <col min="13063" max="13063" width="8.5703125" style="32" customWidth="1"/>
    <col min="13064" max="13064" width="8.28515625" style="32" customWidth="1"/>
    <col min="13065" max="13065" width="8.5703125" style="32" customWidth="1"/>
    <col min="13066" max="13066" width="10.42578125" style="32" customWidth="1"/>
    <col min="13067" max="13067" width="11.28515625" style="32" customWidth="1"/>
    <col min="13068" max="13286" width="9.140625" style="32" customWidth="1"/>
    <col min="13287" max="13290" width="11.5703125" style="32"/>
    <col min="13291" max="13291" width="5.28515625" style="32" customWidth="1"/>
    <col min="13292" max="13292" width="15.140625" style="32" customWidth="1"/>
    <col min="13293" max="13293" width="21.28515625" style="32" customWidth="1"/>
    <col min="13294" max="13294" width="14.85546875" style="32" customWidth="1"/>
    <col min="13295" max="13295" width="6.85546875" style="32" customWidth="1"/>
    <col min="13296" max="13296" width="5.85546875" style="32" customWidth="1"/>
    <col min="13297" max="13297" width="9.85546875" style="32" customWidth="1"/>
    <col min="13298" max="13298" width="4.85546875" style="32" customWidth="1"/>
    <col min="13299" max="13299" width="10.7109375" style="32" customWidth="1"/>
    <col min="13300" max="13305" width="9" style="32" customWidth="1"/>
    <col min="13306" max="13306" width="10.7109375" style="32" customWidth="1"/>
    <col min="13307" max="13307" width="9.28515625" style="32" customWidth="1"/>
    <col min="13308" max="13309" width="8.5703125" style="32" customWidth="1"/>
    <col min="13310" max="13310" width="8.7109375" style="32" customWidth="1"/>
    <col min="13311" max="13311" width="8.5703125" style="32" customWidth="1"/>
    <col min="13312" max="13312" width="8.28515625" style="32" customWidth="1"/>
    <col min="13313" max="13313" width="8.5703125" style="32" customWidth="1"/>
    <col min="13314" max="13314" width="9.85546875" style="32" customWidth="1"/>
    <col min="13315" max="13315" width="9.28515625" style="32" customWidth="1"/>
    <col min="13316" max="13317" width="8.5703125" style="32" customWidth="1"/>
    <col min="13318" max="13318" width="8.7109375" style="32" customWidth="1"/>
    <col min="13319" max="13319" width="8.5703125" style="32" customWidth="1"/>
    <col min="13320" max="13320" width="8.28515625" style="32" customWidth="1"/>
    <col min="13321" max="13321" width="8.5703125" style="32" customWidth="1"/>
    <col min="13322" max="13322" width="10.42578125" style="32" customWidth="1"/>
    <col min="13323" max="13323" width="11.28515625" style="32" customWidth="1"/>
    <col min="13324" max="13542" width="9.140625" style="32" customWidth="1"/>
    <col min="13543" max="13546" width="11.5703125" style="32"/>
    <col min="13547" max="13547" width="5.28515625" style="32" customWidth="1"/>
    <col min="13548" max="13548" width="15.140625" style="32" customWidth="1"/>
    <col min="13549" max="13549" width="21.28515625" style="32" customWidth="1"/>
    <col min="13550" max="13550" width="14.85546875" style="32" customWidth="1"/>
    <col min="13551" max="13551" width="6.85546875" style="32" customWidth="1"/>
    <col min="13552" max="13552" width="5.85546875" style="32" customWidth="1"/>
    <col min="13553" max="13553" width="9.85546875" style="32" customWidth="1"/>
    <col min="13554" max="13554" width="4.85546875" style="32" customWidth="1"/>
    <col min="13555" max="13555" width="10.7109375" style="32" customWidth="1"/>
    <col min="13556" max="13561" width="9" style="32" customWidth="1"/>
    <col min="13562" max="13562" width="10.7109375" style="32" customWidth="1"/>
    <col min="13563" max="13563" width="9.28515625" style="32" customWidth="1"/>
    <col min="13564" max="13565" width="8.5703125" style="32" customWidth="1"/>
    <col min="13566" max="13566" width="8.7109375" style="32" customWidth="1"/>
    <col min="13567" max="13567" width="8.5703125" style="32" customWidth="1"/>
    <col min="13568" max="13568" width="8.28515625" style="32" customWidth="1"/>
    <col min="13569" max="13569" width="8.5703125" style="32" customWidth="1"/>
    <col min="13570" max="13570" width="9.85546875" style="32" customWidth="1"/>
    <col min="13571" max="13571" width="9.28515625" style="32" customWidth="1"/>
    <col min="13572" max="13573" width="8.5703125" style="32" customWidth="1"/>
    <col min="13574" max="13574" width="8.7109375" style="32" customWidth="1"/>
    <col min="13575" max="13575" width="8.5703125" style="32" customWidth="1"/>
    <col min="13576" max="13576" width="8.28515625" style="32" customWidth="1"/>
    <col min="13577" max="13577" width="8.5703125" style="32" customWidth="1"/>
    <col min="13578" max="13578" width="10.42578125" style="32" customWidth="1"/>
    <col min="13579" max="13579" width="11.28515625" style="32" customWidth="1"/>
    <col min="13580" max="13798" width="9.140625" style="32" customWidth="1"/>
    <col min="13799" max="13802" width="11.5703125" style="32"/>
    <col min="13803" max="13803" width="5.28515625" style="32" customWidth="1"/>
    <col min="13804" max="13804" width="15.140625" style="32" customWidth="1"/>
    <col min="13805" max="13805" width="21.28515625" style="32" customWidth="1"/>
    <col min="13806" max="13806" width="14.85546875" style="32" customWidth="1"/>
    <col min="13807" max="13807" width="6.85546875" style="32" customWidth="1"/>
    <col min="13808" max="13808" width="5.85546875" style="32" customWidth="1"/>
    <col min="13809" max="13809" width="9.85546875" style="32" customWidth="1"/>
    <col min="13810" max="13810" width="4.85546875" style="32" customWidth="1"/>
    <col min="13811" max="13811" width="10.7109375" style="32" customWidth="1"/>
    <col min="13812" max="13817" width="9" style="32" customWidth="1"/>
    <col min="13818" max="13818" width="10.7109375" style="32" customWidth="1"/>
    <col min="13819" max="13819" width="9.28515625" style="32" customWidth="1"/>
    <col min="13820" max="13821" width="8.5703125" style="32" customWidth="1"/>
    <col min="13822" max="13822" width="8.7109375" style="32" customWidth="1"/>
    <col min="13823" max="13823" width="8.5703125" style="32" customWidth="1"/>
    <col min="13824" max="13824" width="8.28515625" style="32" customWidth="1"/>
    <col min="13825" max="13825" width="8.5703125" style="32" customWidth="1"/>
    <col min="13826" max="13826" width="9.85546875" style="32" customWidth="1"/>
    <col min="13827" max="13827" width="9.28515625" style="32" customWidth="1"/>
    <col min="13828" max="13829" width="8.5703125" style="32" customWidth="1"/>
    <col min="13830" max="13830" width="8.7109375" style="32" customWidth="1"/>
    <col min="13831" max="13831" width="8.5703125" style="32" customWidth="1"/>
    <col min="13832" max="13832" width="8.28515625" style="32" customWidth="1"/>
    <col min="13833" max="13833" width="8.5703125" style="32" customWidth="1"/>
    <col min="13834" max="13834" width="10.42578125" style="32" customWidth="1"/>
    <col min="13835" max="13835" width="11.28515625" style="32" customWidth="1"/>
    <col min="13836" max="14054" width="9.140625" style="32" customWidth="1"/>
    <col min="14055" max="14058" width="11.5703125" style="32"/>
    <col min="14059" max="14059" width="5.28515625" style="32" customWidth="1"/>
    <col min="14060" max="14060" width="15.140625" style="32" customWidth="1"/>
    <col min="14061" max="14061" width="21.28515625" style="32" customWidth="1"/>
    <col min="14062" max="14062" width="14.85546875" style="32" customWidth="1"/>
    <col min="14063" max="14063" width="6.85546875" style="32" customWidth="1"/>
    <col min="14064" max="14064" width="5.85546875" style="32" customWidth="1"/>
    <col min="14065" max="14065" width="9.85546875" style="32" customWidth="1"/>
    <col min="14066" max="14066" width="4.85546875" style="32" customWidth="1"/>
    <col min="14067" max="14067" width="10.7109375" style="32" customWidth="1"/>
    <col min="14068" max="14073" width="9" style="32" customWidth="1"/>
    <col min="14074" max="14074" width="10.7109375" style="32" customWidth="1"/>
    <col min="14075" max="14075" width="9.28515625" style="32" customWidth="1"/>
    <col min="14076" max="14077" width="8.5703125" style="32" customWidth="1"/>
    <col min="14078" max="14078" width="8.7109375" style="32" customWidth="1"/>
    <col min="14079" max="14079" width="8.5703125" style="32" customWidth="1"/>
    <col min="14080" max="14080" width="8.28515625" style="32" customWidth="1"/>
    <col min="14081" max="14081" width="8.5703125" style="32" customWidth="1"/>
    <col min="14082" max="14082" width="9.85546875" style="32" customWidth="1"/>
    <col min="14083" max="14083" width="9.28515625" style="32" customWidth="1"/>
    <col min="14084" max="14085" width="8.5703125" style="32" customWidth="1"/>
    <col min="14086" max="14086" width="8.7109375" style="32" customWidth="1"/>
    <col min="14087" max="14087" width="8.5703125" style="32" customWidth="1"/>
    <col min="14088" max="14088" width="8.28515625" style="32" customWidth="1"/>
    <col min="14089" max="14089" width="8.5703125" style="32" customWidth="1"/>
    <col min="14090" max="14090" width="10.42578125" style="32" customWidth="1"/>
    <col min="14091" max="14091" width="11.28515625" style="32" customWidth="1"/>
    <col min="14092" max="14310" width="9.140625" style="32" customWidth="1"/>
    <col min="14311" max="14314" width="11.5703125" style="32"/>
    <col min="14315" max="14315" width="5.28515625" style="32" customWidth="1"/>
    <col min="14316" max="14316" width="15.140625" style="32" customWidth="1"/>
    <col min="14317" max="14317" width="21.28515625" style="32" customWidth="1"/>
    <col min="14318" max="14318" width="14.85546875" style="32" customWidth="1"/>
    <col min="14319" max="14319" width="6.85546875" style="32" customWidth="1"/>
    <col min="14320" max="14320" width="5.85546875" style="32" customWidth="1"/>
    <col min="14321" max="14321" width="9.85546875" style="32" customWidth="1"/>
    <col min="14322" max="14322" width="4.85546875" style="32" customWidth="1"/>
    <col min="14323" max="14323" width="10.7109375" style="32" customWidth="1"/>
    <col min="14324" max="14329" width="9" style="32" customWidth="1"/>
    <col min="14330" max="14330" width="10.7109375" style="32" customWidth="1"/>
    <col min="14331" max="14331" width="9.28515625" style="32" customWidth="1"/>
    <col min="14332" max="14333" width="8.5703125" style="32" customWidth="1"/>
    <col min="14334" max="14334" width="8.7109375" style="32" customWidth="1"/>
    <col min="14335" max="14335" width="8.5703125" style="32" customWidth="1"/>
    <col min="14336" max="14336" width="8.28515625" style="32" customWidth="1"/>
    <col min="14337" max="14337" width="8.5703125" style="32" customWidth="1"/>
    <col min="14338" max="14338" width="9.85546875" style="32" customWidth="1"/>
    <col min="14339" max="14339" width="9.28515625" style="32" customWidth="1"/>
    <col min="14340" max="14341" width="8.5703125" style="32" customWidth="1"/>
    <col min="14342" max="14342" width="8.7109375" style="32" customWidth="1"/>
    <col min="14343" max="14343" width="8.5703125" style="32" customWidth="1"/>
    <col min="14344" max="14344" width="8.28515625" style="32" customWidth="1"/>
    <col min="14345" max="14345" width="8.5703125" style="32" customWidth="1"/>
    <col min="14346" max="14346" width="10.42578125" style="32" customWidth="1"/>
    <col min="14347" max="14347" width="11.28515625" style="32" customWidth="1"/>
    <col min="14348" max="14566" width="9.140625" style="32" customWidth="1"/>
    <col min="14567" max="14570" width="11.5703125" style="32"/>
    <col min="14571" max="14571" width="5.28515625" style="32" customWidth="1"/>
    <col min="14572" max="14572" width="15.140625" style="32" customWidth="1"/>
    <col min="14573" max="14573" width="21.28515625" style="32" customWidth="1"/>
    <col min="14574" max="14574" width="14.85546875" style="32" customWidth="1"/>
    <col min="14575" max="14575" width="6.85546875" style="32" customWidth="1"/>
    <col min="14576" max="14576" width="5.85546875" style="32" customWidth="1"/>
    <col min="14577" max="14577" width="9.85546875" style="32" customWidth="1"/>
    <col min="14578" max="14578" width="4.85546875" style="32" customWidth="1"/>
    <col min="14579" max="14579" width="10.7109375" style="32" customWidth="1"/>
    <col min="14580" max="14585" width="9" style="32" customWidth="1"/>
    <col min="14586" max="14586" width="10.7109375" style="32" customWidth="1"/>
    <col min="14587" max="14587" width="9.28515625" style="32" customWidth="1"/>
    <col min="14588" max="14589" width="8.5703125" style="32" customWidth="1"/>
    <col min="14590" max="14590" width="8.7109375" style="32" customWidth="1"/>
    <col min="14591" max="14591" width="8.5703125" style="32" customWidth="1"/>
    <col min="14592" max="14592" width="8.28515625" style="32" customWidth="1"/>
    <col min="14593" max="14593" width="8.5703125" style="32" customWidth="1"/>
    <col min="14594" max="14594" width="9.85546875" style="32" customWidth="1"/>
    <col min="14595" max="14595" width="9.28515625" style="32" customWidth="1"/>
    <col min="14596" max="14597" width="8.5703125" style="32" customWidth="1"/>
    <col min="14598" max="14598" width="8.7109375" style="32" customWidth="1"/>
    <col min="14599" max="14599" width="8.5703125" style="32" customWidth="1"/>
    <col min="14600" max="14600" width="8.28515625" style="32" customWidth="1"/>
    <col min="14601" max="14601" width="8.5703125" style="32" customWidth="1"/>
    <col min="14602" max="14602" width="10.42578125" style="32" customWidth="1"/>
    <col min="14603" max="14603" width="11.28515625" style="32" customWidth="1"/>
    <col min="14604" max="14822" width="9.140625" style="32" customWidth="1"/>
    <col min="14823" max="14826" width="11.5703125" style="32"/>
    <col min="14827" max="14827" width="5.28515625" style="32" customWidth="1"/>
    <col min="14828" max="14828" width="15.140625" style="32" customWidth="1"/>
    <col min="14829" max="14829" width="21.28515625" style="32" customWidth="1"/>
    <col min="14830" max="14830" width="14.85546875" style="32" customWidth="1"/>
    <col min="14831" max="14831" width="6.85546875" style="32" customWidth="1"/>
    <col min="14832" max="14832" width="5.85546875" style="32" customWidth="1"/>
    <col min="14833" max="14833" width="9.85546875" style="32" customWidth="1"/>
    <col min="14834" max="14834" width="4.85546875" style="32" customWidth="1"/>
    <col min="14835" max="14835" width="10.7109375" style="32" customWidth="1"/>
    <col min="14836" max="14841" width="9" style="32" customWidth="1"/>
    <col min="14842" max="14842" width="10.7109375" style="32" customWidth="1"/>
    <col min="14843" max="14843" width="9.28515625" style="32" customWidth="1"/>
    <col min="14844" max="14845" width="8.5703125" style="32" customWidth="1"/>
    <col min="14846" max="14846" width="8.7109375" style="32" customWidth="1"/>
    <col min="14847" max="14847" width="8.5703125" style="32" customWidth="1"/>
    <col min="14848" max="14848" width="8.28515625" style="32" customWidth="1"/>
    <col min="14849" max="14849" width="8.5703125" style="32" customWidth="1"/>
    <col min="14850" max="14850" width="9.85546875" style="32" customWidth="1"/>
    <col min="14851" max="14851" width="9.28515625" style="32" customWidth="1"/>
    <col min="14852" max="14853" width="8.5703125" style="32" customWidth="1"/>
    <col min="14854" max="14854" width="8.7109375" style="32" customWidth="1"/>
    <col min="14855" max="14855" width="8.5703125" style="32" customWidth="1"/>
    <col min="14856" max="14856" width="8.28515625" style="32" customWidth="1"/>
    <col min="14857" max="14857" width="8.5703125" style="32" customWidth="1"/>
    <col min="14858" max="14858" width="10.42578125" style="32" customWidth="1"/>
    <col min="14859" max="14859" width="11.28515625" style="32" customWidth="1"/>
    <col min="14860" max="15078" width="9.140625" style="32" customWidth="1"/>
    <col min="15079" max="15082" width="11.5703125" style="32"/>
    <col min="15083" max="15083" width="5.28515625" style="32" customWidth="1"/>
    <col min="15084" max="15084" width="15.140625" style="32" customWidth="1"/>
    <col min="15085" max="15085" width="21.28515625" style="32" customWidth="1"/>
    <col min="15086" max="15086" width="14.85546875" style="32" customWidth="1"/>
    <col min="15087" max="15087" width="6.85546875" style="32" customWidth="1"/>
    <col min="15088" max="15088" width="5.85546875" style="32" customWidth="1"/>
    <col min="15089" max="15089" width="9.85546875" style="32" customWidth="1"/>
    <col min="15090" max="15090" width="4.85546875" style="32" customWidth="1"/>
    <col min="15091" max="15091" width="10.7109375" style="32" customWidth="1"/>
    <col min="15092" max="15097" width="9" style="32" customWidth="1"/>
    <col min="15098" max="15098" width="10.7109375" style="32" customWidth="1"/>
    <col min="15099" max="15099" width="9.28515625" style="32" customWidth="1"/>
    <col min="15100" max="15101" width="8.5703125" style="32" customWidth="1"/>
    <col min="15102" max="15102" width="8.7109375" style="32" customWidth="1"/>
    <col min="15103" max="15103" width="8.5703125" style="32" customWidth="1"/>
    <col min="15104" max="15104" width="8.28515625" style="32" customWidth="1"/>
    <col min="15105" max="15105" width="8.5703125" style="32" customWidth="1"/>
    <col min="15106" max="15106" width="9.85546875" style="32" customWidth="1"/>
    <col min="15107" max="15107" width="9.28515625" style="32" customWidth="1"/>
    <col min="15108" max="15109" width="8.5703125" style="32" customWidth="1"/>
    <col min="15110" max="15110" width="8.7109375" style="32" customWidth="1"/>
    <col min="15111" max="15111" width="8.5703125" style="32" customWidth="1"/>
    <col min="15112" max="15112" width="8.28515625" style="32" customWidth="1"/>
    <col min="15113" max="15113" width="8.5703125" style="32" customWidth="1"/>
    <col min="15114" max="15114" width="10.42578125" style="32" customWidth="1"/>
    <col min="15115" max="15115" width="11.28515625" style="32" customWidth="1"/>
    <col min="15116" max="15334" width="9.140625" style="32" customWidth="1"/>
    <col min="15335" max="15338" width="11.5703125" style="32"/>
    <col min="15339" max="15339" width="5.28515625" style="32" customWidth="1"/>
    <col min="15340" max="15340" width="15.140625" style="32" customWidth="1"/>
    <col min="15341" max="15341" width="21.28515625" style="32" customWidth="1"/>
    <col min="15342" max="15342" width="14.85546875" style="32" customWidth="1"/>
    <col min="15343" max="15343" width="6.85546875" style="32" customWidth="1"/>
    <col min="15344" max="15344" width="5.85546875" style="32" customWidth="1"/>
    <col min="15345" max="15345" width="9.85546875" style="32" customWidth="1"/>
    <col min="15346" max="15346" width="4.85546875" style="32" customWidth="1"/>
    <col min="15347" max="15347" width="10.7109375" style="32" customWidth="1"/>
    <col min="15348" max="15353" width="9" style="32" customWidth="1"/>
    <col min="15354" max="15354" width="10.7109375" style="32" customWidth="1"/>
    <col min="15355" max="15355" width="9.28515625" style="32" customWidth="1"/>
    <col min="15356" max="15357" width="8.5703125" style="32" customWidth="1"/>
    <col min="15358" max="15358" width="8.7109375" style="32" customWidth="1"/>
    <col min="15359" max="15359" width="8.5703125" style="32" customWidth="1"/>
    <col min="15360" max="15360" width="8.28515625" style="32" customWidth="1"/>
    <col min="15361" max="15361" width="8.5703125" style="32" customWidth="1"/>
    <col min="15362" max="15362" width="9.85546875" style="32" customWidth="1"/>
    <col min="15363" max="15363" width="9.28515625" style="32" customWidth="1"/>
    <col min="15364" max="15365" width="8.5703125" style="32" customWidth="1"/>
    <col min="15366" max="15366" width="8.7109375" style="32" customWidth="1"/>
    <col min="15367" max="15367" width="8.5703125" style="32" customWidth="1"/>
    <col min="15368" max="15368" width="8.28515625" style="32" customWidth="1"/>
    <col min="15369" max="15369" width="8.5703125" style="32" customWidth="1"/>
    <col min="15370" max="15370" width="10.42578125" style="32" customWidth="1"/>
    <col min="15371" max="15371" width="11.28515625" style="32" customWidth="1"/>
    <col min="15372" max="15590" width="9.140625" style="32" customWidth="1"/>
    <col min="15591" max="15594" width="11.5703125" style="32"/>
    <col min="15595" max="15595" width="5.28515625" style="32" customWidth="1"/>
    <col min="15596" max="15596" width="15.140625" style="32" customWidth="1"/>
    <col min="15597" max="15597" width="21.28515625" style="32" customWidth="1"/>
    <col min="15598" max="15598" width="14.85546875" style="32" customWidth="1"/>
    <col min="15599" max="15599" width="6.85546875" style="32" customWidth="1"/>
    <col min="15600" max="15600" width="5.85546875" style="32" customWidth="1"/>
    <col min="15601" max="15601" width="9.85546875" style="32" customWidth="1"/>
    <col min="15602" max="15602" width="4.85546875" style="32" customWidth="1"/>
    <col min="15603" max="15603" width="10.7109375" style="32" customWidth="1"/>
    <col min="15604" max="15609" width="9" style="32" customWidth="1"/>
    <col min="15610" max="15610" width="10.7109375" style="32" customWidth="1"/>
    <col min="15611" max="15611" width="9.28515625" style="32" customWidth="1"/>
    <col min="15612" max="15613" width="8.5703125" style="32" customWidth="1"/>
    <col min="15614" max="15614" width="8.7109375" style="32" customWidth="1"/>
    <col min="15615" max="15615" width="8.5703125" style="32" customWidth="1"/>
    <col min="15616" max="15616" width="8.28515625" style="32" customWidth="1"/>
    <col min="15617" max="15617" width="8.5703125" style="32" customWidth="1"/>
    <col min="15618" max="15618" width="9.85546875" style="32" customWidth="1"/>
    <col min="15619" max="15619" width="9.28515625" style="32" customWidth="1"/>
    <col min="15620" max="15621" width="8.5703125" style="32" customWidth="1"/>
    <col min="15622" max="15622" width="8.7109375" style="32" customWidth="1"/>
    <col min="15623" max="15623" width="8.5703125" style="32" customWidth="1"/>
    <col min="15624" max="15624" width="8.28515625" style="32" customWidth="1"/>
    <col min="15625" max="15625" width="8.5703125" style="32" customWidth="1"/>
    <col min="15626" max="15626" width="10.42578125" style="32" customWidth="1"/>
    <col min="15627" max="15627" width="11.28515625" style="32" customWidth="1"/>
    <col min="15628" max="15846" width="9.140625" style="32" customWidth="1"/>
    <col min="15847" max="15850" width="11.5703125" style="32"/>
    <col min="15851" max="15851" width="5.28515625" style="32" customWidth="1"/>
    <col min="15852" max="15852" width="15.140625" style="32" customWidth="1"/>
    <col min="15853" max="15853" width="21.28515625" style="32" customWidth="1"/>
    <col min="15854" max="15854" width="14.85546875" style="32" customWidth="1"/>
    <col min="15855" max="15855" width="6.85546875" style="32" customWidth="1"/>
    <col min="15856" max="15856" width="5.85546875" style="32" customWidth="1"/>
    <col min="15857" max="15857" width="9.85546875" style="32" customWidth="1"/>
    <col min="15858" max="15858" width="4.85546875" style="32" customWidth="1"/>
    <col min="15859" max="15859" width="10.7109375" style="32" customWidth="1"/>
    <col min="15860" max="15865" width="9" style="32" customWidth="1"/>
    <col min="15866" max="15866" width="10.7109375" style="32" customWidth="1"/>
    <col min="15867" max="15867" width="9.28515625" style="32" customWidth="1"/>
    <col min="15868" max="15869" width="8.5703125" style="32" customWidth="1"/>
    <col min="15870" max="15870" width="8.7109375" style="32" customWidth="1"/>
    <col min="15871" max="15871" width="8.5703125" style="32" customWidth="1"/>
    <col min="15872" max="15872" width="8.28515625" style="32" customWidth="1"/>
    <col min="15873" max="15873" width="8.5703125" style="32" customWidth="1"/>
    <col min="15874" max="15874" width="9.85546875" style="32" customWidth="1"/>
    <col min="15875" max="15875" width="9.28515625" style="32" customWidth="1"/>
    <col min="15876" max="15877" width="8.5703125" style="32" customWidth="1"/>
    <col min="15878" max="15878" width="8.7109375" style="32" customWidth="1"/>
    <col min="15879" max="15879" width="8.5703125" style="32" customWidth="1"/>
    <col min="15880" max="15880" width="8.28515625" style="32" customWidth="1"/>
    <col min="15881" max="15881" width="8.5703125" style="32" customWidth="1"/>
    <col min="15882" max="15882" width="10.42578125" style="32" customWidth="1"/>
    <col min="15883" max="15883" width="11.28515625" style="32" customWidth="1"/>
    <col min="15884" max="16102" width="9.140625" style="32" customWidth="1"/>
    <col min="16103" max="16106" width="11.5703125" style="32"/>
    <col min="16107" max="16107" width="5.28515625" style="32" customWidth="1"/>
    <col min="16108" max="16108" width="15.140625" style="32" customWidth="1"/>
    <col min="16109" max="16109" width="21.28515625" style="32" customWidth="1"/>
    <col min="16110" max="16110" width="14.85546875" style="32" customWidth="1"/>
    <col min="16111" max="16111" width="6.85546875" style="32" customWidth="1"/>
    <col min="16112" max="16112" width="5.85546875" style="32" customWidth="1"/>
    <col min="16113" max="16113" width="9.85546875" style="32" customWidth="1"/>
    <col min="16114" max="16114" width="4.85546875" style="32" customWidth="1"/>
    <col min="16115" max="16115" width="10.7109375" style="32" customWidth="1"/>
    <col min="16116" max="16121" width="9" style="32" customWidth="1"/>
    <col min="16122" max="16122" width="10.7109375" style="32" customWidth="1"/>
    <col min="16123" max="16123" width="9.28515625" style="32" customWidth="1"/>
    <col min="16124" max="16125" width="8.5703125" style="32" customWidth="1"/>
    <col min="16126" max="16126" width="8.7109375" style="32" customWidth="1"/>
    <col min="16127" max="16127" width="8.5703125" style="32" customWidth="1"/>
    <col min="16128" max="16128" width="8.28515625" style="32" customWidth="1"/>
    <col min="16129" max="16129" width="8.5703125" style="32" customWidth="1"/>
    <col min="16130" max="16130" width="9.85546875" style="32" customWidth="1"/>
    <col min="16131" max="16131" width="9.28515625" style="32" customWidth="1"/>
    <col min="16132" max="16133" width="8.5703125" style="32" customWidth="1"/>
    <col min="16134" max="16134" width="8.7109375" style="32" customWidth="1"/>
    <col min="16135" max="16135" width="8.5703125" style="32" customWidth="1"/>
    <col min="16136" max="16136" width="8.28515625" style="32" customWidth="1"/>
    <col min="16137" max="16137" width="8.5703125" style="32" customWidth="1"/>
    <col min="16138" max="16138" width="10.42578125" style="32" customWidth="1"/>
    <col min="16139" max="16139" width="11.28515625" style="32" customWidth="1"/>
    <col min="16140" max="16358" width="9.140625" style="32" customWidth="1"/>
    <col min="16359" max="16384" width="11.5703125" style="32"/>
  </cols>
  <sheetData>
    <row r="1" spans="1:12" ht="18.75" x14ac:dyDescent="0.25">
      <c r="A1" s="28"/>
      <c r="B1" s="27"/>
      <c r="C1" s="28"/>
      <c r="D1" s="26"/>
      <c r="E1" s="28"/>
      <c r="F1" s="28"/>
      <c r="G1" s="28"/>
      <c r="H1" s="29" t="s">
        <v>73</v>
      </c>
      <c r="I1" s="26"/>
      <c r="J1" s="94"/>
    </row>
    <row r="2" spans="1:12" ht="9" customHeight="1" x14ac:dyDescent="0.25">
      <c r="A2" s="28"/>
      <c r="B2" s="27"/>
      <c r="C2" s="28"/>
      <c r="D2" s="26"/>
      <c r="E2" s="28"/>
      <c r="F2" s="28"/>
      <c r="G2" s="28"/>
      <c r="H2" s="26"/>
      <c r="I2" s="26"/>
      <c r="J2" s="94"/>
    </row>
    <row r="3" spans="1:12" s="30" customFormat="1" ht="58.5" customHeight="1" x14ac:dyDescent="0.25">
      <c r="A3" s="82" t="s">
        <v>119</v>
      </c>
      <c r="B3" s="82"/>
      <c r="C3" s="82"/>
      <c r="D3" s="82"/>
      <c r="E3" s="82"/>
      <c r="F3" s="82"/>
      <c r="G3" s="82"/>
      <c r="H3" s="82"/>
      <c r="I3" s="82"/>
      <c r="J3" s="82"/>
      <c r="K3" s="31"/>
      <c r="L3" s="31"/>
    </row>
    <row r="4" spans="1:12" s="30" customFormat="1" ht="5.25" customHeight="1" x14ac:dyDescent="0.25">
      <c r="A4" s="104"/>
      <c r="B4" s="33"/>
      <c r="C4" s="33"/>
      <c r="D4" s="33"/>
      <c r="E4" s="33"/>
      <c r="F4" s="33"/>
      <c r="G4" s="33"/>
      <c r="H4" s="33"/>
      <c r="I4" s="33"/>
      <c r="J4" s="95"/>
      <c r="K4" s="31"/>
      <c r="L4" s="31"/>
    </row>
    <row r="5" spans="1:12" s="30" customFormat="1" ht="22.5" customHeight="1" x14ac:dyDescent="0.25">
      <c r="A5" s="34" t="s">
        <v>111</v>
      </c>
      <c r="B5" s="35"/>
      <c r="C5" s="36"/>
      <c r="D5" s="36"/>
      <c r="E5" s="36"/>
      <c r="F5" s="36"/>
      <c r="G5" s="36"/>
      <c r="H5" s="37"/>
      <c r="I5" s="37"/>
      <c r="J5" s="96"/>
      <c r="K5" s="31"/>
      <c r="L5" s="31"/>
    </row>
    <row r="6" spans="1:12" s="30" customFormat="1" ht="9.75" customHeight="1" x14ac:dyDescent="0.25">
      <c r="A6" s="28"/>
      <c r="B6" s="35"/>
      <c r="C6" s="37"/>
      <c r="D6" s="37"/>
      <c r="E6" s="37"/>
      <c r="F6" s="37"/>
      <c r="G6" s="37"/>
      <c r="H6" s="37"/>
      <c r="I6" s="26"/>
      <c r="J6" s="94"/>
      <c r="K6" s="31"/>
      <c r="L6" s="31"/>
    </row>
    <row r="7" spans="1:12" s="38" customFormat="1" ht="38.25" customHeight="1" x14ac:dyDescent="0.25">
      <c r="A7" s="75" t="s">
        <v>35</v>
      </c>
      <c r="B7" s="76" t="s">
        <v>36</v>
      </c>
      <c r="C7" s="75" t="s">
        <v>37</v>
      </c>
      <c r="D7" s="75" t="s">
        <v>38</v>
      </c>
      <c r="E7" s="75"/>
      <c r="F7" s="75"/>
      <c r="G7" s="75"/>
      <c r="H7" s="75" t="s">
        <v>39</v>
      </c>
      <c r="I7" s="75"/>
      <c r="J7" s="75"/>
    </row>
    <row r="8" spans="1:12" s="38" customFormat="1" ht="95.25" customHeight="1" x14ac:dyDescent="0.25">
      <c r="A8" s="75"/>
      <c r="B8" s="77"/>
      <c r="C8" s="75"/>
      <c r="D8" s="39" t="s">
        <v>40</v>
      </c>
      <c r="E8" s="39" t="s">
        <v>41</v>
      </c>
      <c r="F8" s="39" t="s">
        <v>42</v>
      </c>
      <c r="G8" s="39" t="s">
        <v>43</v>
      </c>
      <c r="H8" s="39" t="s">
        <v>112</v>
      </c>
      <c r="I8" s="39" t="s">
        <v>113</v>
      </c>
      <c r="J8" s="97" t="s">
        <v>114</v>
      </c>
    </row>
    <row r="9" spans="1:12" s="38" customFormat="1" ht="19.5" customHeight="1" x14ac:dyDescent="0.25">
      <c r="A9" s="59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39">
        <v>7</v>
      </c>
      <c r="H9" s="39">
        <v>8</v>
      </c>
      <c r="I9" s="39">
        <v>9</v>
      </c>
      <c r="J9" s="97">
        <v>10</v>
      </c>
    </row>
    <row r="10" spans="1:12" s="40" customFormat="1" ht="58.5" customHeight="1" x14ac:dyDescent="0.25">
      <c r="A10" s="105" t="s">
        <v>122</v>
      </c>
      <c r="B10" s="69" t="s">
        <v>121</v>
      </c>
      <c r="C10" s="51" t="s">
        <v>67</v>
      </c>
      <c r="D10" s="52"/>
      <c r="E10" s="52"/>
      <c r="F10" s="52"/>
      <c r="G10" s="52"/>
      <c r="H10" s="53">
        <f>SUM(H11:H19)</f>
        <v>111473.5</v>
      </c>
      <c r="I10" s="53">
        <f t="shared" ref="I10:J10" si="0">SUM(I11:I19)</f>
        <v>82470.549999999988</v>
      </c>
      <c r="J10" s="19">
        <f t="shared" si="0"/>
        <v>79546.512000000002</v>
      </c>
    </row>
    <row r="11" spans="1:12" s="30" customFormat="1" ht="21" customHeight="1" x14ac:dyDescent="0.25">
      <c r="A11" s="106"/>
      <c r="B11" s="69"/>
      <c r="C11" s="8" t="s">
        <v>45</v>
      </c>
      <c r="D11" s="9">
        <v>444</v>
      </c>
      <c r="E11" s="41"/>
      <c r="F11" s="42"/>
      <c r="G11" s="42"/>
      <c r="H11" s="43">
        <f>H21+H36+H81+H92</f>
        <v>70081.900000000009</v>
      </c>
      <c r="I11" s="43">
        <f>I21+I36+I81+I92</f>
        <v>49703.45</v>
      </c>
      <c r="J11" s="98">
        <f>J21+J36+J81+J92</f>
        <v>49679.807999999997</v>
      </c>
    </row>
    <row r="12" spans="1:12" s="30" customFormat="1" ht="77.25" customHeight="1" x14ac:dyDescent="0.25">
      <c r="A12" s="106"/>
      <c r="B12" s="69"/>
      <c r="C12" s="8" t="s">
        <v>2</v>
      </c>
      <c r="D12" s="9">
        <v>436</v>
      </c>
      <c r="E12" s="42"/>
      <c r="F12" s="42"/>
      <c r="G12" s="42"/>
      <c r="H12" s="43">
        <f>H24+H97</f>
        <v>6226.5</v>
      </c>
      <c r="I12" s="43">
        <f>I24+I97</f>
        <v>2792</v>
      </c>
      <c r="J12" s="98">
        <f>J24+J97</f>
        <v>470.29999999999995</v>
      </c>
    </row>
    <row r="13" spans="1:12" s="30" customFormat="1" ht="60" customHeight="1" x14ac:dyDescent="0.25">
      <c r="A13" s="106"/>
      <c r="B13" s="69"/>
      <c r="C13" s="8" t="s">
        <v>3</v>
      </c>
      <c r="D13" s="9">
        <v>432</v>
      </c>
      <c r="E13" s="41"/>
      <c r="F13" s="9"/>
      <c r="G13" s="9"/>
      <c r="H13" s="43">
        <f>H25</f>
        <v>50</v>
      </c>
      <c r="I13" s="43">
        <f t="shared" ref="I13" si="1">I25</f>
        <v>50</v>
      </c>
      <c r="J13" s="98">
        <v>0</v>
      </c>
    </row>
    <row r="14" spans="1:12" s="30" customFormat="1" ht="56.25" customHeight="1" x14ac:dyDescent="0.25">
      <c r="A14" s="106"/>
      <c r="B14" s="69"/>
      <c r="C14" s="4" t="s">
        <v>4</v>
      </c>
      <c r="D14" s="9">
        <v>474</v>
      </c>
      <c r="E14" s="41"/>
      <c r="F14" s="42"/>
      <c r="G14" s="42"/>
      <c r="H14" s="43">
        <f>H26+H37</f>
        <v>1050</v>
      </c>
      <c r="I14" s="43">
        <f t="shared" ref="I14:J14" si="2">I26+I37</f>
        <v>1400</v>
      </c>
      <c r="J14" s="98">
        <f t="shared" si="2"/>
        <v>1400</v>
      </c>
    </row>
    <row r="15" spans="1:12" s="30" customFormat="1" ht="57.75" customHeight="1" x14ac:dyDescent="0.25">
      <c r="A15" s="106"/>
      <c r="B15" s="69"/>
      <c r="C15" s="8" t="s">
        <v>5</v>
      </c>
      <c r="D15" s="9">
        <v>492</v>
      </c>
      <c r="E15" s="41"/>
      <c r="F15" s="42"/>
      <c r="G15" s="42"/>
      <c r="H15" s="43">
        <f>H27+H114</f>
        <v>9385</v>
      </c>
      <c r="I15" s="43">
        <f>I27+I114</f>
        <v>14611.5</v>
      </c>
      <c r="J15" s="98">
        <f>J27+J114</f>
        <v>14590.2</v>
      </c>
    </row>
    <row r="16" spans="1:12" s="30" customFormat="1" ht="39.75" customHeight="1" x14ac:dyDescent="0.25">
      <c r="A16" s="106"/>
      <c r="B16" s="69"/>
      <c r="C16" s="8" t="s">
        <v>6</v>
      </c>
      <c r="D16" s="9">
        <v>433</v>
      </c>
      <c r="E16" s="42"/>
      <c r="F16" s="42"/>
      <c r="G16" s="42"/>
      <c r="H16" s="43">
        <f>H28+H82+H95+H96</f>
        <v>13922.4</v>
      </c>
      <c r="I16" s="43">
        <f>I28+I82+I95+I96</f>
        <v>7459.9</v>
      </c>
      <c r="J16" s="98">
        <f>J28+J82+J95+J96</f>
        <v>7427.0000000000009</v>
      </c>
    </row>
    <row r="17" spans="1:10" s="30" customFormat="1" ht="57" customHeight="1" x14ac:dyDescent="0.25">
      <c r="A17" s="106"/>
      <c r="B17" s="69"/>
      <c r="C17" s="8" t="s">
        <v>7</v>
      </c>
      <c r="D17" s="9">
        <v>467</v>
      </c>
      <c r="E17" s="42"/>
      <c r="F17" s="42"/>
      <c r="G17" s="42"/>
      <c r="H17" s="43">
        <f>H31+H93</f>
        <v>35</v>
      </c>
      <c r="I17" s="43">
        <f>I31+I93</f>
        <v>35</v>
      </c>
      <c r="J17" s="98">
        <f>J31+J93</f>
        <v>35</v>
      </c>
    </row>
    <row r="18" spans="1:10" s="30" customFormat="1" ht="18.75" customHeight="1" x14ac:dyDescent="0.25">
      <c r="A18" s="106"/>
      <c r="B18" s="69"/>
      <c r="C18" s="8" t="s">
        <v>8</v>
      </c>
      <c r="D18" s="9">
        <v>457</v>
      </c>
      <c r="E18" s="42"/>
      <c r="F18" s="42"/>
      <c r="G18" s="42"/>
      <c r="H18" s="43">
        <f>H34+H38+H94</f>
        <v>1251.7</v>
      </c>
      <c r="I18" s="43">
        <f>I34+I38+I94</f>
        <v>1242.7</v>
      </c>
      <c r="J18" s="98">
        <f>J34+J38+J94</f>
        <v>1242.7</v>
      </c>
    </row>
    <row r="19" spans="1:10" s="30" customFormat="1" ht="75" customHeight="1" x14ac:dyDescent="0.25">
      <c r="A19" s="107"/>
      <c r="B19" s="69"/>
      <c r="C19" s="8" t="s">
        <v>9</v>
      </c>
      <c r="D19" s="9">
        <v>466</v>
      </c>
      <c r="E19" s="41"/>
      <c r="F19" s="9"/>
      <c r="G19" s="42"/>
      <c r="H19" s="43">
        <f>H121</f>
        <v>9471</v>
      </c>
      <c r="I19" s="43">
        <f>I121</f>
        <v>5176</v>
      </c>
      <c r="J19" s="98">
        <f>J121</f>
        <v>4701.5039999999999</v>
      </c>
    </row>
    <row r="20" spans="1:10" s="30" customFormat="1" ht="78" customHeight="1" x14ac:dyDescent="0.25">
      <c r="A20" s="108" t="s">
        <v>134</v>
      </c>
      <c r="B20" s="69" t="s">
        <v>123</v>
      </c>
      <c r="C20" s="51" t="s">
        <v>69</v>
      </c>
      <c r="D20" s="52"/>
      <c r="E20" s="52"/>
      <c r="F20" s="54">
        <v>2104046</v>
      </c>
      <c r="G20" s="52"/>
      <c r="H20" s="53">
        <f t="shared" ref="H20:J20" si="3">H21+H24+H25+H26+H27+H28+H31+H34</f>
        <v>1390</v>
      </c>
      <c r="I20" s="53">
        <f t="shared" si="3"/>
        <v>858</v>
      </c>
      <c r="J20" s="19">
        <f t="shared" si="3"/>
        <v>778.8</v>
      </c>
    </row>
    <row r="21" spans="1:10" s="30" customFormat="1" ht="37.5" customHeight="1" x14ac:dyDescent="0.25">
      <c r="A21" s="108"/>
      <c r="B21" s="69"/>
      <c r="C21" s="71" t="s">
        <v>0</v>
      </c>
      <c r="D21" s="9">
        <v>444</v>
      </c>
      <c r="E21" s="41" t="s">
        <v>44</v>
      </c>
      <c r="F21" s="9">
        <v>2104046</v>
      </c>
      <c r="G21" s="9"/>
      <c r="H21" s="43">
        <f>H22+H23</f>
        <v>1030</v>
      </c>
      <c r="I21" s="43">
        <f>I22+I23</f>
        <v>547</v>
      </c>
      <c r="J21" s="98">
        <f>J22+J23</f>
        <v>546.5</v>
      </c>
    </row>
    <row r="22" spans="1:10" s="30" customFormat="1" ht="20.100000000000001" customHeight="1" x14ac:dyDescent="0.25">
      <c r="A22" s="108"/>
      <c r="B22" s="69"/>
      <c r="C22" s="71"/>
      <c r="D22" s="72">
        <v>444</v>
      </c>
      <c r="E22" s="74" t="s">
        <v>44</v>
      </c>
      <c r="F22" s="72">
        <v>2104046</v>
      </c>
      <c r="G22" s="9">
        <v>120</v>
      </c>
      <c r="H22" s="43">
        <v>250</v>
      </c>
      <c r="I22" s="43">
        <f>250-250</f>
        <v>0</v>
      </c>
      <c r="J22" s="99"/>
    </row>
    <row r="23" spans="1:10" s="30" customFormat="1" ht="22.5" customHeight="1" x14ac:dyDescent="0.25">
      <c r="A23" s="108"/>
      <c r="B23" s="69"/>
      <c r="C23" s="71"/>
      <c r="D23" s="72"/>
      <c r="E23" s="74"/>
      <c r="F23" s="72"/>
      <c r="G23" s="9">
        <v>240</v>
      </c>
      <c r="H23" s="43">
        <v>780</v>
      </c>
      <c r="I23" s="43">
        <f>780-233</f>
        <v>547</v>
      </c>
      <c r="J23" s="98">
        <v>546.5</v>
      </c>
    </row>
    <row r="24" spans="1:10" s="30" customFormat="1" ht="77.25" customHeight="1" x14ac:dyDescent="0.25">
      <c r="A24" s="108"/>
      <c r="B24" s="69"/>
      <c r="C24" s="8" t="s">
        <v>2</v>
      </c>
      <c r="D24" s="9">
        <v>436</v>
      </c>
      <c r="E24" s="41" t="s">
        <v>47</v>
      </c>
      <c r="F24" s="9">
        <v>2104046</v>
      </c>
      <c r="G24" s="9">
        <v>240</v>
      </c>
      <c r="H24" s="43">
        <v>55</v>
      </c>
      <c r="I24" s="43">
        <f>55-40</f>
        <v>15</v>
      </c>
      <c r="J24" s="98">
        <v>14.9</v>
      </c>
    </row>
    <row r="25" spans="1:10" s="30" customFormat="1" ht="56.25" x14ac:dyDescent="0.25">
      <c r="A25" s="108"/>
      <c r="B25" s="69"/>
      <c r="C25" s="8" t="s">
        <v>3</v>
      </c>
      <c r="D25" s="9">
        <v>432</v>
      </c>
      <c r="E25" s="41" t="s">
        <v>44</v>
      </c>
      <c r="F25" s="9">
        <v>2104046</v>
      </c>
      <c r="G25" s="9">
        <v>240</v>
      </c>
      <c r="H25" s="43">
        <v>50</v>
      </c>
      <c r="I25" s="43">
        <v>50</v>
      </c>
      <c r="J25" s="98">
        <v>0</v>
      </c>
    </row>
    <row r="26" spans="1:10" s="30" customFormat="1" ht="57" customHeight="1" x14ac:dyDescent="0.25">
      <c r="A26" s="108"/>
      <c r="B26" s="69"/>
      <c r="C26" s="4" t="s">
        <v>4</v>
      </c>
      <c r="D26" s="9">
        <v>474</v>
      </c>
      <c r="E26" s="41" t="s">
        <v>48</v>
      </c>
      <c r="F26" s="9">
        <v>2104046</v>
      </c>
      <c r="G26" s="9">
        <v>240</v>
      </c>
      <c r="H26" s="43">
        <v>50</v>
      </c>
      <c r="I26" s="43">
        <v>50</v>
      </c>
      <c r="J26" s="98">
        <v>50</v>
      </c>
    </row>
    <row r="27" spans="1:10" s="30" customFormat="1" ht="57" customHeight="1" x14ac:dyDescent="0.25">
      <c r="A27" s="108"/>
      <c r="B27" s="69"/>
      <c r="C27" s="8" t="s">
        <v>5</v>
      </c>
      <c r="D27" s="9">
        <v>492</v>
      </c>
      <c r="E27" s="41" t="s">
        <v>44</v>
      </c>
      <c r="F27" s="9">
        <v>2104046</v>
      </c>
      <c r="G27" s="9">
        <v>240</v>
      </c>
      <c r="H27" s="43">
        <v>85</v>
      </c>
      <c r="I27" s="43">
        <v>85</v>
      </c>
      <c r="J27" s="98">
        <v>85</v>
      </c>
    </row>
    <row r="28" spans="1:10" s="30" customFormat="1" ht="37.5" customHeight="1" x14ac:dyDescent="0.25">
      <c r="A28" s="108"/>
      <c r="B28" s="69"/>
      <c r="C28" s="71" t="s">
        <v>6</v>
      </c>
      <c r="D28" s="9">
        <v>433</v>
      </c>
      <c r="E28" s="4" t="s">
        <v>47</v>
      </c>
      <c r="F28" s="9">
        <v>2104046</v>
      </c>
      <c r="G28" s="9"/>
      <c r="H28" s="43">
        <f t="shared" ref="H28:J28" si="4">H29+H30</f>
        <v>60</v>
      </c>
      <c r="I28" s="43">
        <f t="shared" si="4"/>
        <v>60</v>
      </c>
      <c r="J28" s="98">
        <f t="shared" si="4"/>
        <v>31.4</v>
      </c>
    </row>
    <row r="29" spans="1:10" s="30" customFormat="1" ht="21" customHeight="1" x14ac:dyDescent="0.25">
      <c r="A29" s="108"/>
      <c r="B29" s="69"/>
      <c r="C29" s="71"/>
      <c r="D29" s="72">
        <v>433</v>
      </c>
      <c r="E29" s="73" t="s">
        <v>47</v>
      </c>
      <c r="F29" s="72">
        <v>2104046</v>
      </c>
      <c r="G29" s="9">
        <v>120</v>
      </c>
      <c r="H29" s="43">
        <v>19</v>
      </c>
      <c r="I29" s="43">
        <v>19</v>
      </c>
      <c r="J29" s="98"/>
    </row>
    <row r="30" spans="1:10" s="30" customFormat="1" ht="21" customHeight="1" x14ac:dyDescent="0.25">
      <c r="A30" s="108"/>
      <c r="B30" s="69"/>
      <c r="C30" s="71"/>
      <c r="D30" s="72"/>
      <c r="E30" s="73"/>
      <c r="F30" s="72"/>
      <c r="G30" s="9">
        <v>240</v>
      </c>
      <c r="H30" s="43">
        <v>41</v>
      </c>
      <c r="I30" s="43">
        <v>41</v>
      </c>
      <c r="J30" s="98">
        <v>31.4</v>
      </c>
    </row>
    <row r="31" spans="1:10" s="30" customFormat="1" ht="38.25" customHeight="1" x14ac:dyDescent="0.25">
      <c r="A31" s="108"/>
      <c r="B31" s="69"/>
      <c r="C31" s="71" t="s">
        <v>7</v>
      </c>
      <c r="D31" s="9">
        <v>467</v>
      </c>
      <c r="E31" s="41" t="s">
        <v>53</v>
      </c>
      <c r="F31" s="9">
        <v>2104046</v>
      </c>
      <c r="G31" s="9"/>
      <c r="H31" s="43">
        <f>H32+H33</f>
        <v>20</v>
      </c>
      <c r="I31" s="43">
        <f>I32+I33</f>
        <v>20</v>
      </c>
      <c r="J31" s="98">
        <v>20</v>
      </c>
    </row>
    <row r="32" spans="1:10" s="30" customFormat="1" ht="21.75" customHeight="1" x14ac:dyDescent="0.25">
      <c r="A32" s="108"/>
      <c r="B32" s="69"/>
      <c r="C32" s="71"/>
      <c r="D32" s="72">
        <v>467</v>
      </c>
      <c r="E32" s="72" t="s">
        <v>53</v>
      </c>
      <c r="F32" s="72">
        <v>2104046</v>
      </c>
      <c r="G32" s="9">
        <v>120</v>
      </c>
      <c r="H32" s="43">
        <v>6</v>
      </c>
      <c r="I32" s="43">
        <v>6</v>
      </c>
      <c r="J32" s="98">
        <v>6</v>
      </c>
    </row>
    <row r="33" spans="1:10" s="30" customFormat="1" ht="21.75" customHeight="1" x14ac:dyDescent="0.25">
      <c r="A33" s="108"/>
      <c r="B33" s="69"/>
      <c r="C33" s="71"/>
      <c r="D33" s="72"/>
      <c r="E33" s="72"/>
      <c r="F33" s="72"/>
      <c r="G33" s="9">
        <v>240</v>
      </c>
      <c r="H33" s="43">
        <v>14</v>
      </c>
      <c r="I33" s="43">
        <v>14</v>
      </c>
      <c r="J33" s="98">
        <v>14</v>
      </c>
    </row>
    <row r="34" spans="1:10" s="30" customFormat="1" ht="40.5" customHeight="1" x14ac:dyDescent="0.25">
      <c r="A34" s="108"/>
      <c r="B34" s="69"/>
      <c r="C34" s="8" t="s">
        <v>8</v>
      </c>
      <c r="D34" s="9">
        <v>457</v>
      </c>
      <c r="E34" s="41" t="s">
        <v>49</v>
      </c>
      <c r="F34" s="9">
        <v>2104046</v>
      </c>
      <c r="G34" s="9">
        <v>240</v>
      </c>
      <c r="H34" s="43">
        <v>40</v>
      </c>
      <c r="I34" s="43">
        <f>40-9</f>
        <v>31</v>
      </c>
      <c r="J34" s="98">
        <v>31</v>
      </c>
    </row>
    <row r="35" spans="1:10" s="30" customFormat="1" ht="59.25" customHeight="1" x14ac:dyDescent="0.25">
      <c r="A35" s="108" t="s">
        <v>133</v>
      </c>
      <c r="B35" s="69" t="s">
        <v>124</v>
      </c>
      <c r="C35" s="51" t="s">
        <v>67</v>
      </c>
      <c r="D35" s="54"/>
      <c r="E35" s="54"/>
      <c r="F35" s="55">
        <v>2110000</v>
      </c>
      <c r="G35" s="54"/>
      <c r="H35" s="54">
        <f>SUM(H36:H38)</f>
        <v>64627.5</v>
      </c>
      <c r="I35" s="53">
        <f>SUM(I36:I38)</f>
        <v>43929.149999999994</v>
      </c>
      <c r="J35" s="19">
        <f>SUM(J36:J38)</f>
        <v>43910.95</v>
      </c>
    </row>
    <row r="36" spans="1:10" s="30" customFormat="1" ht="36.75" customHeight="1" x14ac:dyDescent="0.25">
      <c r="A36" s="108"/>
      <c r="B36" s="69"/>
      <c r="C36" s="54" t="s">
        <v>45</v>
      </c>
      <c r="D36" s="54">
        <v>444</v>
      </c>
      <c r="E36" s="56" t="s">
        <v>44</v>
      </c>
      <c r="F36" s="54">
        <v>2110000</v>
      </c>
      <c r="G36" s="54"/>
      <c r="H36" s="53">
        <f>H39+H60+H61+H76</f>
        <v>62440.800000000003</v>
      </c>
      <c r="I36" s="53">
        <f>I39+I60+I61+I76</f>
        <v>41392.449999999997</v>
      </c>
      <c r="J36" s="19">
        <f>J39+J60+J61+J76</f>
        <v>41374.25</v>
      </c>
    </row>
    <row r="37" spans="1:10" s="30" customFormat="1" ht="57" customHeight="1" x14ac:dyDescent="0.25">
      <c r="A37" s="108"/>
      <c r="B37" s="69"/>
      <c r="C37" s="57" t="s">
        <v>4</v>
      </c>
      <c r="D37" s="54">
        <v>474</v>
      </c>
      <c r="E37" s="56" t="s">
        <v>48</v>
      </c>
      <c r="F37" s="55">
        <v>2110000</v>
      </c>
      <c r="G37" s="54">
        <v>240</v>
      </c>
      <c r="H37" s="54">
        <f t="shared" ref="H37:I37" si="5">H62</f>
        <v>1000</v>
      </c>
      <c r="I37" s="54">
        <f t="shared" si="5"/>
        <v>1350</v>
      </c>
      <c r="J37" s="17">
        <f t="shared" ref="J37" si="6">J62</f>
        <v>1350</v>
      </c>
    </row>
    <row r="38" spans="1:10" s="30" customFormat="1" ht="35.25" customHeight="1" x14ac:dyDescent="0.25">
      <c r="A38" s="108"/>
      <c r="B38" s="69"/>
      <c r="C38" s="51" t="s">
        <v>8</v>
      </c>
      <c r="D38" s="51">
        <v>457</v>
      </c>
      <c r="E38" s="56" t="s">
        <v>50</v>
      </c>
      <c r="F38" s="55">
        <v>2110000</v>
      </c>
      <c r="G38" s="51">
        <v>610</v>
      </c>
      <c r="H38" s="53">
        <f t="shared" ref="H38:I38" si="7">H63</f>
        <v>1186.7</v>
      </c>
      <c r="I38" s="53">
        <f t="shared" si="7"/>
        <v>1186.7</v>
      </c>
      <c r="J38" s="19">
        <f t="shared" ref="J38" si="8">J63</f>
        <v>1186.7</v>
      </c>
    </row>
    <row r="39" spans="1:10" s="30" customFormat="1" ht="112.5" customHeight="1" x14ac:dyDescent="0.25">
      <c r="A39" s="58" t="s">
        <v>187</v>
      </c>
      <c r="B39" s="5" t="s">
        <v>132</v>
      </c>
      <c r="C39" s="9" t="s">
        <v>66</v>
      </c>
      <c r="D39" s="9">
        <v>444</v>
      </c>
      <c r="E39" s="41" t="s">
        <v>44</v>
      </c>
      <c r="F39" s="9">
        <v>2110000</v>
      </c>
      <c r="G39" s="9">
        <v>610</v>
      </c>
      <c r="H39" s="9">
        <f>H40+H49+H54+H58</f>
        <v>23866.799999999999</v>
      </c>
      <c r="I39" s="44">
        <f>I40+I49+I54</f>
        <v>7347.75</v>
      </c>
      <c r="J39" s="100">
        <f>J40+J49+J54</f>
        <v>7329.75</v>
      </c>
    </row>
    <row r="40" spans="1:10" s="30" customFormat="1" ht="95.25" customHeight="1" x14ac:dyDescent="0.25">
      <c r="A40" s="58" t="s">
        <v>135</v>
      </c>
      <c r="B40" s="5" t="s">
        <v>125</v>
      </c>
      <c r="C40" s="8" t="s">
        <v>10</v>
      </c>
      <c r="D40" s="9">
        <v>444</v>
      </c>
      <c r="E40" s="41" t="s">
        <v>44</v>
      </c>
      <c r="F40" s="9">
        <v>2110000</v>
      </c>
      <c r="G40" s="9">
        <v>610</v>
      </c>
      <c r="H40" s="9">
        <f>SUM(H41:H48)</f>
        <v>600</v>
      </c>
      <c r="I40" s="9">
        <f>SUM(I41:I48)</f>
        <v>775.75</v>
      </c>
      <c r="J40" s="100">
        <f>SUM(J41:J48)</f>
        <v>775.75</v>
      </c>
    </row>
    <row r="41" spans="1:10" s="30" customFormat="1" ht="186.75" customHeight="1" x14ac:dyDescent="0.25">
      <c r="A41" s="109"/>
      <c r="B41" s="5" t="s">
        <v>11</v>
      </c>
      <c r="C41" s="8" t="s">
        <v>10</v>
      </c>
      <c r="D41" s="9">
        <v>444</v>
      </c>
      <c r="E41" s="41" t="s">
        <v>44</v>
      </c>
      <c r="F41" s="28">
        <f>E41*100/D41</f>
        <v>25.45045045045045</v>
      </c>
      <c r="G41" s="9">
        <v>610</v>
      </c>
      <c r="H41" s="9">
        <v>200</v>
      </c>
      <c r="I41" s="9">
        <v>207.75</v>
      </c>
      <c r="J41" s="100">
        <v>207.75</v>
      </c>
    </row>
    <row r="42" spans="1:10" s="30" customFormat="1" ht="57" customHeight="1" x14ac:dyDescent="0.25">
      <c r="A42" s="109"/>
      <c r="B42" s="5" t="s">
        <v>12</v>
      </c>
      <c r="C42" s="8" t="s">
        <v>10</v>
      </c>
      <c r="D42" s="9">
        <v>444</v>
      </c>
      <c r="E42" s="41" t="s">
        <v>44</v>
      </c>
      <c r="F42" s="9">
        <v>2110000</v>
      </c>
      <c r="G42" s="9">
        <v>610</v>
      </c>
      <c r="H42" s="9">
        <v>125</v>
      </c>
      <c r="I42" s="9">
        <v>96</v>
      </c>
      <c r="J42" s="100">
        <v>96</v>
      </c>
    </row>
    <row r="43" spans="1:10" s="30" customFormat="1" ht="114" customHeight="1" x14ac:dyDescent="0.25">
      <c r="A43" s="109"/>
      <c r="B43" s="5" t="s">
        <v>61</v>
      </c>
      <c r="C43" s="8" t="s">
        <v>10</v>
      </c>
      <c r="D43" s="9">
        <v>444</v>
      </c>
      <c r="E43" s="41" t="s">
        <v>44</v>
      </c>
      <c r="F43" s="9">
        <v>2110000</v>
      </c>
      <c r="G43" s="9">
        <v>610</v>
      </c>
      <c r="H43" s="9">
        <v>100</v>
      </c>
      <c r="I43" s="9" t="s">
        <v>62</v>
      </c>
      <c r="J43" s="100" t="s">
        <v>62</v>
      </c>
    </row>
    <row r="44" spans="1:10" s="30" customFormat="1" ht="39" customHeight="1" x14ac:dyDescent="0.25">
      <c r="A44" s="109"/>
      <c r="B44" s="5" t="s">
        <v>13</v>
      </c>
      <c r="C44" s="8" t="s">
        <v>10</v>
      </c>
      <c r="D44" s="9">
        <v>444</v>
      </c>
      <c r="E44" s="41" t="s">
        <v>44</v>
      </c>
      <c r="F44" s="9">
        <v>2110000</v>
      </c>
      <c r="G44" s="9">
        <v>610</v>
      </c>
      <c r="H44" s="9" t="s">
        <v>62</v>
      </c>
      <c r="I44" s="9">
        <v>84</v>
      </c>
      <c r="J44" s="100">
        <v>84</v>
      </c>
    </row>
    <row r="45" spans="1:10" s="30" customFormat="1" ht="57" customHeight="1" x14ac:dyDescent="0.25">
      <c r="A45" s="109"/>
      <c r="B45" s="5" t="s">
        <v>63</v>
      </c>
      <c r="C45" s="8" t="s">
        <v>10</v>
      </c>
      <c r="D45" s="9">
        <v>444</v>
      </c>
      <c r="E45" s="41" t="s">
        <v>44</v>
      </c>
      <c r="F45" s="9">
        <v>2110000</v>
      </c>
      <c r="G45" s="9">
        <v>610</v>
      </c>
      <c r="H45" s="9">
        <v>75</v>
      </c>
      <c r="I45" s="9" t="s">
        <v>62</v>
      </c>
      <c r="J45" s="100" t="s">
        <v>62</v>
      </c>
    </row>
    <row r="46" spans="1:10" s="30" customFormat="1" ht="38.25" customHeight="1" x14ac:dyDescent="0.25">
      <c r="A46" s="109"/>
      <c r="B46" s="5" t="s">
        <v>14</v>
      </c>
      <c r="C46" s="8" t="s">
        <v>10</v>
      </c>
      <c r="D46" s="9">
        <v>444</v>
      </c>
      <c r="E46" s="41" t="s">
        <v>44</v>
      </c>
      <c r="F46" s="9">
        <v>2110000</v>
      </c>
      <c r="G46" s="9">
        <v>610</v>
      </c>
      <c r="H46" s="9" t="s">
        <v>62</v>
      </c>
      <c r="I46" s="9">
        <v>75</v>
      </c>
      <c r="J46" s="100">
        <v>75</v>
      </c>
    </row>
    <row r="47" spans="1:10" s="30" customFormat="1" ht="56.25" customHeight="1" x14ac:dyDescent="0.25">
      <c r="A47" s="109"/>
      <c r="B47" s="5" t="s">
        <v>15</v>
      </c>
      <c r="C47" s="8" t="s">
        <v>10</v>
      </c>
      <c r="D47" s="9">
        <v>444</v>
      </c>
      <c r="E47" s="41" t="s">
        <v>44</v>
      </c>
      <c r="F47" s="9">
        <v>2110000</v>
      </c>
      <c r="G47" s="9">
        <v>610</v>
      </c>
      <c r="H47" s="9">
        <v>100</v>
      </c>
      <c r="I47" s="9">
        <v>100</v>
      </c>
      <c r="J47" s="100">
        <v>100</v>
      </c>
    </row>
    <row r="48" spans="1:10" s="30" customFormat="1" ht="98.25" customHeight="1" x14ac:dyDescent="0.25">
      <c r="A48" s="109"/>
      <c r="B48" s="5" t="s">
        <v>115</v>
      </c>
      <c r="C48" s="8" t="s">
        <v>10</v>
      </c>
      <c r="D48" s="9">
        <v>444</v>
      </c>
      <c r="E48" s="41" t="s">
        <v>44</v>
      </c>
      <c r="F48" s="9">
        <v>2110000</v>
      </c>
      <c r="G48" s="9">
        <v>610</v>
      </c>
      <c r="H48" s="9" t="s">
        <v>62</v>
      </c>
      <c r="I48" s="9">
        <v>213</v>
      </c>
      <c r="J48" s="100">
        <v>213</v>
      </c>
    </row>
    <row r="49" spans="1:10" s="30" customFormat="1" ht="93.75" customHeight="1" x14ac:dyDescent="0.25">
      <c r="A49" s="58" t="s">
        <v>135</v>
      </c>
      <c r="B49" s="5" t="s">
        <v>126</v>
      </c>
      <c r="C49" s="8" t="s">
        <v>10</v>
      </c>
      <c r="D49" s="9">
        <v>444</v>
      </c>
      <c r="E49" s="41" t="s">
        <v>44</v>
      </c>
      <c r="F49" s="9">
        <v>2110000</v>
      </c>
      <c r="G49" s="9">
        <v>610</v>
      </c>
      <c r="H49" s="9">
        <f>SUM(H50:H53)</f>
        <v>20822.8</v>
      </c>
      <c r="I49" s="9">
        <f>SUM(I50:I53)</f>
        <v>6522</v>
      </c>
      <c r="J49" s="100">
        <f>SUM(J50:J53)</f>
        <v>6504</v>
      </c>
    </row>
    <row r="50" spans="1:10" s="30" customFormat="1" ht="78" customHeight="1" x14ac:dyDescent="0.25">
      <c r="A50" s="109"/>
      <c r="B50" s="5" t="s">
        <v>16</v>
      </c>
      <c r="C50" s="8" t="s">
        <v>10</v>
      </c>
      <c r="D50" s="9">
        <v>444</v>
      </c>
      <c r="E50" s="41" t="s">
        <v>44</v>
      </c>
      <c r="F50" s="9">
        <v>2110000</v>
      </c>
      <c r="G50" s="9">
        <v>610</v>
      </c>
      <c r="H50" s="9">
        <v>19434.8</v>
      </c>
      <c r="I50" s="9">
        <v>4969.3999999999996</v>
      </c>
      <c r="J50" s="100">
        <v>4969.3999999999996</v>
      </c>
    </row>
    <row r="51" spans="1:10" s="30" customFormat="1" ht="58.5" customHeight="1" x14ac:dyDescent="0.25">
      <c r="A51" s="109"/>
      <c r="B51" s="5" t="s">
        <v>116</v>
      </c>
      <c r="C51" s="8" t="s">
        <v>10</v>
      </c>
      <c r="D51" s="9">
        <v>444</v>
      </c>
      <c r="E51" s="41" t="s">
        <v>44</v>
      </c>
      <c r="F51" s="9">
        <v>2110000</v>
      </c>
      <c r="G51" s="9">
        <v>610</v>
      </c>
      <c r="H51" s="9">
        <v>1388</v>
      </c>
      <c r="I51" s="9" t="s">
        <v>62</v>
      </c>
      <c r="J51" s="100" t="s">
        <v>62</v>
      </c>
    </row>
    <row r="52" spans="1:10" s="30" customFormat="1" ht="59.25" customHeight="1" x14ac:dyDescent="0.25">
      <c r="A52" s="109"/>
      <c r="B52" s="5" t="s">
        <v>64</v>
      </c>
      <c r="C52" s="8" t="s">
        <v>10</v>
      </c>
      <c r="D52" s="9">
        <v>444</v>
      </c>
      <c r="E52" s="41" t="s">
        <v>44</v>
      </c>
      <c r="F52" s="9">
        <v>2110000</v>
      </c>
      <c r="G52" s="9">
        <v>610</v>
      </c>
      <c r="H52" s="9"/>
      <c r="I52" s="9">
        <v>1226.5</v>
      </c>
      <c r="J52" s="100">
        <v>1208.5</v>
      </c>
    </row>
    <row r="53" spans="1:10" s="30" customFormat="1" ht="39" customHeight="1" x14ac:dyDescent="0.25">
      <c r="A53" s="109"/>
      <c r="B53" s="5" t="s">
        <v>17</v>
      </c>
      <c r="C53" s="8" t="s">
        <v>10</v>
      </c>
      <c r="D53" s="9">
        <v>444</v>
      </c>
      <c r="E53" s="41" t="s">
        <v>44</v>
      </c>
      <c r="F53" s="9">
        <v>2110000</v>
      </c>
      <c r="G53" s="9">
        <v>610</v>
      </c>
      <c r="H53" s="9" t="s">
        <v>62</v>
      </c>
      <c r="I53" s="9">
        <v>326.10000000000002</v>
      </c>
      <c r="J53" s="100">
        <v>326.10000000000002</v>
      </c>
    </row>
    <row r="54" spans="1:10" s="30" customFormat="1" ht="96" customHeight="1" x14ac:dyDescent="0.25">
      <c r="A54" s="58" t="s">
        <v>135</v>
      </c>
      <c r="B54" s="5" t="s">
        <v>127</v>
      </c>
      <c r="C54" s="8" t="s">
        <v>10</v>
      </c>
      <c r="D54" s="9">
        <v>444</v>
      </c>
      <c r="E54" s="41" t="s">
        <v>44</v>
      </c>
      <c r="F54" s="9">
        <v>2110000</v>
      </c>
      <c r="G54" s="9">
        <v>610</v>
      </c>
      <c r="H54" s="9">
        <f>SUM(H55:H57)</f>
        <v>2344</v>
      </c>
      <c r="I54" s="9">
        <f t="shared" ref="I54:J54" si="9">SUM(I55:I57)</f>
        <v>50</v>
      </c>
      <c r="J54" s="100">
        <f t="shared" si="9"/>
        <v>50</v>
      </c>
    </row>
    <row r="55" spans="1:10" s="30" customFormat="1" ht="56.25" customHeight="1" x14ac:dyDescent="0.25">
      <c r="A55" s="109"/>
      <c r="B55" s="5" t="s">
        <v>18</v>
      </c>
      <c r="C55" s="8" t="s">
        <v>10</v>
      </c>
      <c r="D55" s="9">
        <v>444</v>
      </c>
      <c r="E55" s="41" t="s">
        <v>44</v>
      </c>
      <c r="F55" s="9">
        <v>2110000</v>
      </c>
      <c r="G55" s="9">
        <v>610</v>
      </c>
      <c r="H55" s="9">
        <v>600</v>
      </c>
      <c r="I55" s="9" t="s">
        <v>62</v>
      </c>
      <c r="J55" s="100" t="s">
        <v>62</v>
      </c>
    </row>
    <row r="56" spans="1:10" s="30" customFormat="1" ht="38.25" customHeight="1" x14ac:dyDescent="0.25">
      <c r="A56" s="109"/>
      <c r="B56" s="5" t="s">
        <v>19</v>
      </c>
      <c r="C56" s="8" t="s">
        <v>10</v>
      </c>
      <c r="D56" s="9">
        <v>444</v>
      </c>
      <c r="E56" s="41" t="s">
        <v>44</v>
      </c>
      <c r="F56" s="9">
        <v>2110000</v>
      </c>
      <c r="G56" s="9">
        <v>610</v>
      </c>
      <c r="H56" s="9">
        <v>1300</v>
      </c>
      <c r="I56" s="9">
        <v>50</v>
      </c>
      <c r="J56" s="100">
        <v>50</v>
      </c>
    </row>
    <row r="57" spans="1:10" s="30" customFormat="1" ht="40.5" customHeight="1" x14ac:dyDescent="0.25">
      <c r="A57" s="109"/>
      <c r="B57" s="5" t="s">
        <v>65</v>
      </c>
      <c r="C57" s="8" t="s">
        <v>10</v>
      </c>
      <c r="D57" s="9">
        <v>444</v>
      </c>
      <c r="E57" s="41" t="s">
        <v>44</v>
      </c>
      <c r="F57" s="9">
        <v>2110000</v>
      </c>
      <c r="G57" s="9">
        <v>610</v>
      </c>
      <c r="H57" s="9">
        <v>444</v>
      </c>
      <c r="I57" s="9" t="s">
        <v>62</v>
      </c>
      <c r="J57" s="100" t="s">
        <v>62</v>
      </c>
    </row>
    <row r="58" spans="1:10" s="30" customFormat="1" ht="93.75" customHeight="1" x14ac:dyDescent="0.25">
      <c r="A58" s="58" t="s">
        <v>135</v>
      </c>
      <c r="B58" s="5" t="s">
        <v>128</v>
      </c>
      <c r="C58" s="8" t="s">
        <v>10</v>
      </c>
      <c r="D58" s="9">
        <v>444</v>
      </c>
      <c r="E58" s="41" t="s">
        <v>44</v>
      </c>
      <c r="F58" s="9">
        <v>2110000</v>
      </c>
      <c r="G58" s="9">
        <v>610</v>
      </c>
      <c r="H58" s="9">
        <v>100</v>
      </c>
      <c r="I58" s="9" t="s">
        <v>62</v>
      </c>
      <c r="J58" s="100" t="s">
        <v>62</v>
      </c>
    </row>
    <row r="59" spans="1:10" s="30" customFormat="1" ht="40.5" customHeight="1" x14ac:dyDescent="0.25">
      <c r="A59" s="110" t="s">
        <v>187</v>
      </c>
      <c r="B59" s="70" t="s">
        <v>129</v>
      </c>
      <c r="C59" s="51" t="s">
        <v>51</v>
      </c>
      <c r="D59" s="52"/>
      <c r="E59" s="52"/>
      <c r="F59" s="54">
        <v>2110000</v>
      </c>
      <c r="G59" s="54"/>
      <c r="H59" s="54">
        <f t="shared" ref="H59" si="10">SUM(H60:H63)</f>
        <v>6206.7</v>
      </c>
      <c r="I59" s="54">
        <f t="shared" ref="I59:J59" si="11">SUM(I60:I63)</f>
        <v>2825.4</v>
      </c>
      <c r="J59" s="17">
        <f t="shared" si="11"/>
        <v>2825.4</v>
      </c>
    </row>
    <row r="60" spans="1:10" s="30" customFormat="1" ht="56.25" customHeight="1" x14ac:dyDescent="0.25">
      <c r="A60" s="110"/>
      <c r="B60" s="70"/>
      <c r="C60" s="9" t="s">
        <v>60</v>
      </c>
      <c r="D60" s="9">
        <v>444</v>
      </c>
      <c r="E60" s="41" t="s">
        <v>44</v>
      </c>
      <c r="F60" s="9">
        <v>2110000</v>
      </c>
      <c r="G60" s="9">
        <v>240</v>
      </c>
      <c r="H60" s="43">
        <f>H64+H65</f>
        <v>1020</v>
      </c>
      <c r="I60" s="43">
        <f>I64+I65</f>
        <v>19</v>
      </c>
      <c r="J60" s="98">
        <f>J64+J65</f>
        <v>19</v>
      </c>
    </row>
    <row r="61" spans="1:10" s="30" customFormat="1" ht="96.75" customHeight="1" x14ac:dyDescent="0.25">
      <c r="A61" s="110"/>
      <c r="B61" s="70"/>
      <c r="C61" s="9" t="s">
        <v>28</v>
      </c>
      <c r="D61" s="9">
        <v>444</v>
      </c>
      <c r="E61" s="41" t="s">
        <v>44</v>
      </c>
      <c r="F61" s="9">
        <v>2110000</v>
      </c>
      <c r="G61" s="9">
        <v>240</v>
      </c>
      <c r="H61" s="43">
        <f t="shared" ref="H61:J62" si="12">H66</f>
        <v>3000</v>
      </c>
      <c r="I61" s="43">
        <f t="shared" si="12"/>
        <v>269.7</v>
      </c>
      <c r="J61" s="98">
        <f t="shared" si="12"/>
        <v>269.7</v>
      </c>
    </row>
    <row r="62" spans="1:10" s="30" customFormat="1" ht="59.25" customHeight="1" x14ac:dyDescent="0.25">
      <c r="A62" s="110"/>
      <c r="B62" s="70"/>
      <c r="C62" s="8" t="s">
        <v>4</v>
      </c>
      <c r="D62" s="9">
        <v>474</v>
      </c>
      <c r="E62" s="41" t="s">
        <v>48</v>
      </c>
      <c r="F62" s="9">
        <v>2110000</v>
      </c>
      <c r="G62" s="9">
        <v>240</v>
      </c>
      <c r="H62" s="9">
        <f t="shared" si="12"/>
        <v>1000</v>
      </c>
      <c r="I62" s="9">
        <f t="shared" si="12"/>
        <v>1350</v>
      </c>
      <c r="J62" s="100">
        <f t="shared" si="12"/>
        <v>1350</v>
      </c>
    </row>
    <row r="63" spans="1:10" s="30" customFormat="1" ht="36.75" customHeight="1" x14ac:dyDescent="0.25">
      <c r="A63" s="110"/>
      <c r="B63" s="70"/>
      <c r="C63" s="8" t="s">
        <v>8</v>
      </c>
      <c r="D63" s="8">
        <v>457</v>
      </c>
      <c r="E63" s="41" t="s">
        <v>50</v>
      </c>
      <c r="F63" s="45">
        <v>2110000</v>
      </c>
      <c r="G63" s="8">
        <v>610</v>
      </c>
      <c r="H63" s="9">
        <f>H72</f>
        <v>1186.7</v>
      </c>
      <c r="I63" s="9">
        <f>I72</f>
        <v>1186.7</v>
      </c>
      <c r="J63" s="100">
        <f>J72</f>
        <v>1186.7</v>
      </c>
    </row>
    <row r="64" spans="1:10" s="30" customFormat="1" ht="114" customHeight="1" x14ac:dyDescent="0.25">
      <c r="A64" s="58" t="s">
        <v>135</v>
      </c>
      <c r="B64" s="5" t="s">
        <v>130</v>
      </c>
      <c r="C64" s="8" t="s">
        <v>20</v>
      </c>
      <c r="D64" s="9">
        <v>444</v>
      </c>
      <c r="E64" s="41" t="s">
        <v>44</v>
      </c>
      <c r="F64" s="9">
        <v>2110000</v>
      </c>
      <c r="G64" s="9">
        <v>240</v>
      </c>
      <c r="H64" s="9">
        <v>20</v>
      </c>
      <c r="I64" s="9">
        <v>19</v>
      </c>
      <c r="J64" s="100">
        <v>19</v>
      </c>
    </row>
    <row r="65" spans="1:10" s="30" customFormat="1" ht="95.25" customHeight="1" x14ac:dyDescent="0.25">
      <c r="A65" s="58" t="s">
        <v>135</v>
      </c>
      <c r="B65" s="5" t="s">
        <v>131</v>
      </c>
      <c r="C65" s="8" t="s">
        <v>20</v>
      </c>
      <c r="D65" s="9">
        <v>444</v>
      </c>
      <c r="E65" s="41" t="s">
        <v>44</v>
      </c>
      <c r="F65" s="9">
        <v>2110000</v>
      </c>
      <c r="G65" s="9">
        <v>240</v>
      </c>
      <c r="H65" s="9">
        <v>1000</v>
      </c>
      <c r="I65" s="9">
        <v>0</v>
      </c>
      <c r="J65" s="100">
        <v>0</v>
      </c>
    </row>
    <row r="66" spans="1:10" s="30" customFormat="1" ht="173.25" customHeight="1" x14ac:dyDescent="0.25">
      <c r="A66" s="58" t="s">
        <v>135</v>
      </c>
      <c r="B66" s="5" t="s">
        <v>136</v>
      </c>
      <c r="C66" s="8" t="s">
        <v>21</v>
      </c>
      <c r="D66" s="9">
        <v>444</v>
      </c>
      <c r="E66" s="41" t="s">
        <v>44</v>
      </c>
      <c r="F66" s="9">
        <v>2110000</v>
      </c>
      <c r="G66" s="9">
        <v>240</v>
      </c>
      <c r="H66" s="9">
        <v>3000</v>
      </c>
      <c r="I66" s="9">
        <v>269.7</v>
      </c>
      <c r="J66" s="100">
        <v>269.7</v>
      </c>
    </row>
    <row r="67" spans="1:10" s="30" customFormat="1" ht="92.25" customHeight="1" x14ac:dyDescent="0.25">
      <c r="A67" s="58" t="s">
        <v>135</v>
      </c>
      <c r="B67" s="5" t="s">
        <v>137</v>
      </c>
      <c r="C67" s="8" t="s">
        <v>4</v>
      </c>
      <c r="D67" s="9">
        <v>474</v>
      </c>
      <c r="E67" s="41" t="s">
        <v>48</v>
      </c>
      <c r="F67" s="9">
        <v>2110000</v>
      </c>
      <c r="G67" s="9">
        <v>240</v>
      </c>
      <c r="H67" s="9">
        <v>1000</v>
      </c>
      <c r="I67" s="9">
        <v>1350</v>
      </c>
      <c r="J67" s="100">
        <v>1350</v>
      </c>
    </row>
    <row r="68" spans="1:10" s="30" customFormat="1" ht="77.25" customHeight="1" x14ac:dyDescent="0.25">
      <c r="A68" s="111"/>
      <c r="B68" s="6" t="s">
        <v>23</v>
      </c>
      <c r="C68" s="8" t="s">
        <v>4</v>
      </c>
      <c r="D68" s="9">
        <v>474</v>
      </c>
      <c r="E68" s="41" t="s">
        <v>48</v>
      </c>
      <c r="F68" s="9">
        <v>2110000</v>
      </c>
      <c r="G68" s="9">
        <v>240</v>
      </c>
      <c r="H68" s="9">
        <v>200</v>
      </c>
      <c r="I68" s="9">
        <v>724</v>
      </c>
      <c r="J68" s="100">
        <v>724</v>
      </c>
    </row>
    <row r="69" spans="1:10" s="30" customFormat="1" ht="56.25" customHeight="1" x14ac:dyDescent="0.25">
      <c r="A69" s="111"/>
      <c r="B69" s="6" t="s">
        <v>24</v>
      </c>
      <c r="C69" s="8" t="s">
        <v>4</v>
      </c>
      <c r="D69" s="9">
        <v>474</v>
      </c>
      <c r="E69" s="41" t="s">
        <v>48</v>
      </c>
      <c r="F69" s="9">
        <v>2110000</v>
      </c>
      <c r="G69" s="9">
        <v>240</v>
      </c>
      <c r="H69" s="9">
        <v>360</v>
      </c>
      <c r="I69" s="9">
        <v>360</v>
      </c>
      <c r="J69" s="100">
        <v>360</v>
      </c>
    </row>
    <row r="70" spans="1:10" s="30" customFormat="1" ht="225.75" customHeight="1" x14ac:dyDescent="0.25">
      <c r="A70" s="111"/>
      <c r="B70" s="6" t="s">
        <v>25</v>
      </c>
      <c r="C70" s="8" t="s">
        <v>4</v>
      </c>
      <c r="D70" s="9">
        <v>474</v>
      </c>
      <c r="E70" s="41" t="s">
        <v>48</v>
      </c>
      <c r="F70" s="9">
        <v>2110000</v>
      </c>
      <c r="G70" s="9">
        <v>240</v>
      </c>
      <c r="H70" s="9">
        <v>240</v>
      </c>
      <c r="I70" s="9">
        <v>186</v>
      </c>
      <c r="J70" s="100">
        <v>186</v>
      </c>
    </row>
    <row r="71" spans="1:10" s="30" customFormat="1" ht="93.75" customHeight="1" x14ac:dyDescent="0.25">
      <c r="A71" s="111"/>
      <c r="B71" s="6" t="s">
        <v>26</v>
      </c>
      <c r="C71" s="8" t="s">
        <v>4</v>
      </c>
      <c r="D71" s="9">
        <v>474</v>
      </c>
      <c r="E71" s="41" t="s">
        <v>48</v>
      </c>
      <c r="F71" s="9">
        <v>2110000</v>
      </c>
      <c r="G71" s="9">
        <v>240</v>
      </c>
      <c r="H71" s="9">
        <v>200</v>
      </c>
      <c r="I71" s="9">
        <v>80</v>
      </c>
      <c r="J71" s="100">
        <v>80</v>
      </c>
    </row>
    <row r="72" spans="1:10" s="30" customFormat="1" ht="95.25" customHeight="1" x14ac:dyDescent="0.25">
      <c r="A72" s="58" t="s">
        <v>135</v>
      </c>
      <c r="B72" s="5" t="s">
        <v>138</v>
      </c>
      <c r="C72" s="8" t="s">
        <v>22</v>
      </c>
      <c r="D72" s="8">
        <v>457</v>
      </c>
      <c r="E72" s="41" t="s">
        <v>50</v>
      </c>
      <c r="F72" s="45">
        <v>2110000</v>
      </c>
      <c r="G72" s="8">
        <v>610</v>
      </c>
      <c r="H72" s="9">
        <v>1186.7</v>
      </c>
      <c r="I72" s="9">
        <v>1186.7</v>
      </c>
      <c r="J72" s="100">
        <v>1186.7</v>
      </c>
    </row>
    <row r="73" spans="1:10" s="30" customFormat="1" ht="57.75" customHeight="1" x14ac:dyDescent="0.25">
      <c r="A73" s="111"/>
      <c r="B73" s="5" t="s">
        <v>27</v>
      </c>
      <c r="C73" s="8" t="s">
        <v>22</v>
      </c>
      <c r="D73" s="8">
        <v>457</v>
      </c>
      <c r="E73" s="41" t="s">
        <v>50</v>
      </c>
      <c r="F73" s="45">
        <v>2110000</v>
      </c>
      <c r="G73" s="8">
        <v>610</v>
      </c>
      <c r="H73" s="9">
        <v>1186.7</v>
      </c>
      <c r="I73" s="9">
        <v>1186.7</v>
      </c>
      <c r="J73" s="100">
        <v>1186.7</v>
      </c>
    </row>
    <row r="74" spans="1:10" s="30" customFormat="1" ht="56.25" customHeight="1" x14ac:dyDescent="0.25">
      <c r="A74" s="111"/>
      <c r="B74" s="5" t="s">
        <v>70</v>
      </c>
      <c r="C74" s="8" t="s">
        <v>22</v>
      </c>
      <c r="D74" s="8">
        <v>457</v>
      </c>
      <c r="E74" s="41" t="s">
        <v>50</v>
      </c>
      <c r="F74" s="45">
        <v>2110000</v>
      </c>
      <c r="G74" s="8">
        <v>610</v>
      </c>
      <c r="H74" s="9">
        <v>986.7</v>
      </c>
      <c r="I74" s="9">
        <v>986.7</v>
      </c>
      <c r="J74" s="100">
        <v>986.7</v>
      </c>
    </row>
    <row r="75" spans="1:10" s="30" customFormat="1" ht="56.25" customHeight="1" x14ac:dyDescent="0.25">
      <c r="A75" s="111"/>
      <c r="B75" s="5" t="s">
        <v>71</v>
      </c>
      <c r="C75" s="8" t="s">
        <v>22</v>
      </c>
      <c r="D75" s="8">
        <v>457</v>
      </c>
      <c r="E75" s="41" t="s">
        <v>50</v>
      </c>
      <c r="F75" s="45">
        <v>2110000</v>
      </c>
      <c r="G75" s="8">
        <v>610</v>
      </c>
      <c r="H75" s="9">
        <v>200</v>
      </c>
      <c r="I75" s="9">
        <v>200</v>
      </c>
      <c r="J75" s="100">
        <v>200</v>
      </c>
    </row>
    <row r="76" spans="1:10" s="30" customFormat="1" ht="116.25" customHeight="1" x14ac:dyDescent="0.25">
      <c r="A76" s="58" t="s">
        <v>187</v>
      </c>
      <c r="B76" s="5" t="s">
        <v>139</v>
      </c>
      <c r="C76" s="8" t="s">
        <v>58</v>
      </c>
      <c r="D76" s="9">
        <v>444</v>
      </c>
      <c r="E76" s="41" t="s">
        <v>44</v>
      </c>
      <c r="F76" s="9">
        <v>2110000</v>
      </c>
      <c r="G76" s="9">
        <v>610</v>
      </c>
      <c r="H76" s="43">
        <f>SUM(H77:H79)</f>
        <v>34554</v>
      </c>
      <c r="I76" s="43">
        <f>SUM(I77:I79)</f>
        <v>33756</v>
      </c>
      <c r="J76" s="98">
        <f>SUM(J77:J79)</f>
        <v>33755.800000000003</v>
      </c>
    </row>
    <row r="77" spans="1:10" s="30" customFormat="1" ht="95.25" customHeight="1" x14ac:dyDescent="0.25">
      <c r="A77" s="58" t="s">
        <v>135</v>
      </c>
      <c r="B77" s="7" t="s">
        <v>140</v>
      </c>
      <c r="C77" s="8" t="s">
        <v>58</v>
      </c>
      <c r="D77" s="9">
        <v>444</v>
      </c>
      <c r="E77" s="41" t="s">
        <v>44</v>
      </c>
      <c r="F77" s="9">
        <v>2110000</v>
      </c>
      <c r="G77" s="9">
        <v>610</v>
      </c>
      <c r="H77" s="43">
        <v>33368</v>
      </c>
      <c r="I77" s="43">
        <v>32531</v>
      </c>
      <c r="J77" s="98">
        <v>32531</v>
      </c>
    </row>
    <row r="78" spans="1:10" s="30" customFormat="1" ht="93" customHeight="1" x14ac:dyDescent="0.25">
      <c r="A78" s="58" t="s">
        <v>135</v>
      </c>
      <c r="B78" s="7" t="s">
        <v>141</v>
      </c>
      <c r="C78" s="8" t="s">
        <v>58</v>
      </c>
      <c r="D78" s="9">
        <v>444</v>
      </c>
      <c r="E78" s="41" t="s">
        <v>44</v>
      </c>
      <c r="F78" s="9">
        <v>2110000</v>
      </c>
      <c r="G78" s="9">
        <v>610</v>
      </c>
      <c r="H78" s="43">
        <v>896</v>
      </c>
      <c r="I78" s="43">
        <v>935</v>
      </c>
      <c r="J78" s="98">
        <v>935</v>
      </c>
    </row>
    <row r="79" spans="1:10" s="30" customFormat="1" ht="96" customHeight="1" x14ac:dyDescent="0.25">
      <c r="A79" s="58" t="s">
        <v>135</v>
      </c>
      <c r="B79" s="7" t="s">
        <v>142</v>
      </c>
      <c r="C79" s="8" t="s">
        <v>58</v>
      </c>
      <c r="D79" s="9">
        <v>444</v>
      </c>
      <c r="E79" s="41" t="s">
        <v>44</v>
      </c>
      <c r="F79" s="9">
        <v>2110000</v>
      </c>
      <c r="G79" s="9">
        <v>610</v>
      </c>
      <c r="H79" s="43">
        <v>290</v>
      </c>
      <c r="I79" s="43">
        <v>290</v>
      </c>
      <c r="J79" s="98">
        <v>289.8</v>
      </c>
    </row>
    <row r="80" spans="1:10" s="30" customFormat="1" ht="99.75" customHeight="1" x14ac:dyDescent="0.25">
      <c r="A80" s="108" t="s">
        <v>133</v>
      </c>
      <c r="B80" s="69" t="s">
        <v>143</v>
      </c>
      <c r="C80" s="54" t="s">
        <v>120</v>
      </c>
      <c r="D80" s="54">
        <v>444</v>
      </c>
      <c r="E80" s="56" t="s">
        <v>44</v>
      </c>
      <c r="F80" s="54">
        <v>2120000</v>
      </c>
      <c r="G80" s="54">
        <v>240</v>
      </c>
      <c r="H80" s="54">
        <f>H81+H82</f>
        <v>6050</v>
      </c>
      <c r="I80" s="54">
        <f>I81+I82</f>
        <v>7202.9</v>
      </c>
      <c r="J80" s="17">
        <f>J81+J82</f>
        <v>7197.9600000000009</v>
      </c>
    </row>
    <row r="81" spans="1:10" s="30" customFormat="1" ht="96.75" customHeight="1" x14ac:dyDescent="0.25">
      <c r="A81" s="108"/>
      <c r="B81" s="69"/>
      <c r="C81" s="54" t="s">
        <v>28</v>
      </c>
      <c r="D81" s="54">
        <v>444</v>
      </c>
      <c r="E81" s="56" t="s">
        <v>44</v>
      </c>
      <c r="F81" s="54">
        <v>2120000</v>
      </c>
      <c r="G81" s="54">
        <v>240</v>
      </c>
      <c r="H81" s="53">
        <f>SUM(H84:H88)-H82</f>
        <v>6016.1</v>
      </c>
      <c r="I81" s="53">
        <f>SUM(I84:I88)-I82</f>
        <v>7169</v>
      </c>
      <c r="J81" s="19">
        <f>SUM(J84:J88)-J82</f>
        <v>7164.0600000000013</v>
      </c>
    </row>
    <row r="82" spans="1:10" s="40" customFormat="1" ht="40.5" customHeight="1" x14ac:dyDescent="0.25">
      <c r="A82" s="108"/>
      <c r="B82" s="69"/>
      <c r="C82" s="51" t="s">
        <v>6</v>
      </c>
      <c r="D82" s="54">
        <v>433</v>
      </c>
      <c r="E82" s="56" t="s">
        <v>47</v>
      </c>
      <c r="F82" s="54">
        <v>2120000</v>
      </c>
      <c r="G82" s="54">
        <v>240</v>
      </c>
      <c r="H82" s="54">
        <v>33.9</v>
      </c>
      <c r="I82" s="54">
        <v>33.9</v>
      </c>
      <c r="J82" s="17">
        <v>33.9</v>
      </c>
    </row>
    <row r="83" spans="1:10" s="40" customFormat="1" ht="29.65" hidden="1" customHeight="1" x14ac:dyDescent="0.25">
      <c r="A83" s="108"/>
      <c r="B83" s="69"/>
      <c r="C83" s="51" t="s">
        <v>46</v>
      </c>
      <c r="D83" s="54">
        <v>432</v>
      </c>
      <c r="E83" s="56" t="s">
        <v>44</v>
      </c>
      <c r="F83" s="54">
        <v>2120000</v>
      </c>
      <c r="G83" s="54">
        <v>240</v>
      </c>
      <c r="H83" s="54"/>
      <c r="I83" s="54">
        <v>0</v>
      </c>
      <c r="J83" s="17"/>
    </row>
    <row r="84" spans="1:10" s="30" customFormat="1" ht="132" customHeight="1" x14ac:dyDescent="0.25">
      <c r="A84" s="58" t="s">
        <v>187</v>
      </c>
      <c r="B84" s="5" t="s">
        <v>144</v>
      </c>
      <c r="C84" s="9" t="s">
        <v>28</v>
      </c>
      <c r="D84" s="9">
        <v>444</v>
      </c>
      <c r="E84" s="41" t="s">
        <v>44</v>
      </c>
      <c r="F84" s="9">
        <v>2120000</v>
      </c>
      <c r="G84" s="9">
        <v>240</v>
      </c>
      <c r="H84" s="9">
        <v>600</v>
      </c>
      <c r="I84" s="9">
        <f>180-7.22</f>
        <v>172.78</v>
      </c>
      <c r="J84" s="100">
        <v>172.78</v>
      </c>
    </row>
    <row r="85" spans="1:10" s="30" customFormat="1" ht="206.25" customHeight="1" x14ac:dyDescent="0.25">
      <c r="A85" s="58" t="s">
        <v>187</v>
      </c>
      <c r="B85" s="5" t="s">
        <v>145</v>
      </c>
      <c r="C85" s="9" t="s">
        <v>28</v>
      </c>
      <c r="D85" s="9">
        <v>444</v>
      </c>
      <c r="E85" s="41" t="s">
        <v>44</v>
      </c>
      <c r="F85" s="9">
        <v>2120000</v>
      </c>
      <c r="G85" s="9">
        <v>240</v>
      </c>
      <c r="H85" s="9">
        <v>1500</v>
      </c>
      <c r="I85" s="9">
        <f>1920+423.2+18.4-224.97</f>
        <v>2136.63</v>
      </c>
      <c r="J85" s="100">
        <v>2135.63</v>
      </c>
    </row>
    <row r="86" spans="1:10" s="30" customFormat="1" ht="96" customHeight="1" x14ac:dyDescent="0.25">
      <c r="A86" s="110" t="s">
        <v>187</v>
      </c>
      <c r="B86" s="70" t="s">
        <v>146</v>
      </c>
      <c r="C86" s="9" t="s">
        <v>28</v>
      </c>
      <c r="D86" s="9">
        <v>444</v>
      </c>
      <c r="E86" s="41" t="s">
        <v>44</v>
      </c>
      <c r="F86" s="9">
        <v>2120000</v>
      </c>
      <c r="G86" s="9">
        <v>240</v>
      </c>
      <c r="H86" s="9">
        <v>1950</v>
      </c>
      <c r="I86" s="9">
        <f>1950+485.8+131.6</f>
        <v>2567.4</v>
      </c>
      <c r="J86" s="100">
        <v>2567.1999999999998</v>
      </c>
    </row>
    <row r="87" spans="1:10" s="40" customFormat="1" ht="55.5" customHeight="1" x14ac:dyDescent="0.25">
      <c r="A87" s="110"/>
      <c r="B87" s="70"/>
      <c r="C87" s="8" t="s">
        <v>6</v>
      </c>
      <c r="D87" s="9">
        <v>433</v>
      </c>
      <c r="E87" s="41" t="s">
        <v>47</v>
      </c>
      <c r="F87" s="9">
        <v>2120000</v>
      </c>
      <c r="G87" s="9">
        <v>240</v>
      </c>
      <c r="H87" s="9">
        <v>0</v>
      </c>
      <c r="I87" s="9">
        <v>33.9</v>
      </c>
      <c r="J87" s="100">
        <v>33.83</v>
      </c>
    </row>
    <row r="88" spans="1:10" s="30" customFormat="1" ht="152.25" customHeight="1" x14ac:dyDescent="0.25">
      <c r="A88" s="110" t="s">
        <v>187</v>
      </c>
      <c r="B88" s="70" t="s">
        <v>147</v>
      </c>
      <c r="C88" s="9" t="s">
        <v>29</v>
      </c>
      <c r="D88" s="9">
        <v>444</v>
      </c>
      <c r="E88" s="41" t="s">
        <v>44</v>
      </c>
      <c r="F88" s="9">
        <v>2120000</v>
      </c>
      <c r="G88" s="9">
        <v>240</v>
      </c>
      <c r="H88" s="9">
        <v>2000</v>
      </c>
      <c r="I88" s="9">
        <f>2000+7.22+224.97+60</f>
        <v>2292.19</v>
      </c>
      <c r="J88" s="101">
        <v>2288.52</v>
      </c>
    </row>
    <row r="89" spans="1:10" s="30" customFormat="1" ht="47.65" hidden="1" customHeight="1" x14ac:dyDescent="0.25">
      <c r="A89" s="110"/>
      <c r="B89" s="70"/>
      <c r="C89" s="9" t="s">
        <v>52</v>
      </c>
      <c r="D89" s="9">
        <v>444</v>
      </c>
      <c r="E89" s="41" t="s">
        <v>44</v>
      </c>
      <c r="F89" s="9">
        <v>2120000</v>
      </c>
      <c r="G89" s="9">
        <v>240</v>
      </c>
      <c r="H89" s="9"/>
      <c r="I89" s="9">
        <v>2000</v>
      </c>
      <c r="J89" s="100"/>
    </row>
    <row r="90" spans="1:10" s="30" customFormat="1" ht="23.45" hidden="1" customHeight="1" x14ac:dyDescent="0.25">
      <c r="A90" s="58"/>
      <c r="B90" s="70"/>
      <c r="C90" s="8" t="s">
        <v>46</v>
      </c>
      <c r="D90" s="9">
        <v>432</v>
      </c>
      <c r="E90" s="41" t="s">
        <v>44</v>
      </c>
      <c r="F90" s="9">
        <v>2120000</v>
      </c>
      <c r="G90" s="9">
        <v>240</v>
      </c>
      <c r="H90" s="9"/>
      <c r="I90" s="9">
        <v>0</v>
      </c>
      <c r="J90" s="100"/>
    </row>
    <row r="91" spans="1:10" s="30" customFormat="1" ht="75" customHeight="1" x14ac:dyDescent="0.25">
      <c r="A91" s="108" t="s">
        <v>133</v>
      </c>
      <c r="B91" s="69" t="s">
        <v>148</v>
      </c>
      <c r="C91" s="54" t="s">
        <v>59</v>
      </c>
      <c r="D91" s="52"/>
      <c r="E91" s="52"/>
      <c r="F91" s="54">
        <v>2130000</v>
      </c>
      <c r="G91" s="52"/>
      <c r="H91" s="54">
        <f>SUM(H92:H97)</f>
        <v>20635</v>
      </c>
      <c r="I91" s="54">
        <f>SUM(I92:I97)</f>
        <v>10778</v>
      </c>
      <c r="J91" s="17">
        <f>SUM(J92:J97)</f>
        <v>8452.098</v>
      </c>
    </row>
    <row r="92" spans="1:10" s="30" customFormat="1" ht="78" customHeight="1" x14ac:dyDescent="0.25">
      <c r="A92" s="108"/>
      <c r="B92" s="69"/>
      <c r="C92" s="54" t="s">
        <v>1</v>
      </c>
      <c r="D92" s="54">
        <v>444</v>
      </c>
      <c r="E92" s="56" t="s">
        <v>44</v>
      </c>
      <c r="F92" s="54">
        <v>2130000</v>
      </c>
      <c r="G92" s="52"/>
      <c r="H92" s="54">
        <f>H98+H101+H104</f>
        <v>595</v>
      </c>
      <c r="I92" s="54">
        <f>I98+I101+I104</f>
        <v>595</v>
      </c>
      <c r="J92" s="17">
        <f>J98+J101+J104</f>
        <v>594.99800000000005</v>
      </c>
    </row>
    <row r="93" spans="1:10" s="30" customFormat="1" ht="58.5" customHeight="1" x14ac:dyDescent="0.25">
      <c r="A93" s="108"/>
      <c r="B93" s="69"/>
      <c r="C93" s="51" t="s">
        <v>7</v>
      </c>
      <c r="D93" s="54">
        <v>467</v>
      </c>
      <c r="E93" s="56" t="s">
        <v>53</v>
      </c>
      <c r="F93" s="54">
        <v>2130000</v>
      </c>
      <c r="G93" s="54">
        <v>240</v>
      </c>
      <c r="H93" s="54">
        <f>H108+H109</f>
        <v>15</v>
      </c>
      <c r="I93" s="54">
        <f>I108+I109</f>
        <v>15</v>
      </c>
      <c r="J93" s="17">
        <f>J108+J109</f>
        <v>15</v>
      </c>
    </row>
    <row r="94" spans="1:10" s="30" customFormat="1" ht="37.5" customHeight="1" x14ac:dyDescent="0.25">
      <c r="A94" s="108"/>
      <c r="B94" s="69"/>
      <c r="C94" s="51" t="s">
        <v>8</v>
      </c>
      <c r="D94" s="51">
        <v>457</v>
      </c>
      <c r="E94" s="56" t="s">
        <v>50</v>
      </c>
      <c r="F94" s="54">
        <v>2130000</v>
      </c>
      <c r="G94" s="51">
        <v>610</v>
      </c>
      <c r="H94" s="54">
        <f t="shared" ref="H94:J97" si="13">H110</f>
        <v>25</v>
      </c>
      <c r="I94" s="54">
        <f t="shared" si="13"/>
        <v>25</v>
      </c>
      <c r="J94" s="17">
        <f t="shared" si="13"/>
        <v>25</v>
      </c>
    </row>
    <row r="95" spans="1:10" s="30" customFormat="1" ht="25.5" customHeight="1" x14ac:dyDescent="0.25">
      <c r="A95" s="108"/>
      <c r="B95" s="69"/>
      <c r="C95" s="78" t="s">
        <v>6</v>
      </c>
      <c r="D95" s="80">
        <v>433</v>
      </c>
      <c r="E95" s="81" t="s">
        <v>54</v>
      </c>
      <c r="F95" s="54">
        <v>2130000</v>
      </c>
      <c r="G95" s="80">
        <v>810</v>
      </c>
      <c r="H95" s="54">
        <f t="shared" si="13"/>
        <v>13828.5</v>
      </c>
      <c r="I95" s="54">
        <f t="shared" si="13"/>
        <v>6956</v>
      </c>
      <c r="J95" s="17">
        <f t="shared" si="13"/>
        <v>6955.6</v>
      </c>
    </row>
    <row r="96" spans="1:10" s="30" customFormat="1" ht="18.75" customHeight="1" x14ac:dyDescent="0.25">
      <c r="A96" s="108"/>
      <c r="B96" s="69"/>
      <c r="C96" s="79"/>
      <c r="D96" s="80"/>
      <c r="E96" s="81"/>
      <c r="F96" s="57" t="s">
        <v>55</v>
      </c>
      <c r="G96" s="80"/>
      <c r="H96" s="54">
        <f t="shared" si="13"/>
        <v>0</v>
      </c>
      <c r="I96" s="54">
        <f t="shared" si="13"/>
        <v>410</v>
      </c>
      <c r="J96" s="17">
        <f t="shared" si="13"/>
        <v>406.1</v>
      </c>
    </row>
    <row r="97" spans="1:10" s="30" customFormat="1" ht="74.25" customHeight="1" x14ac:dyDescent="0.25">
      <c r="A97" s="108"/>
      <c r="B97" s="69"/>
      <c r="C97" s="51" t="s">
        <v>2</v>
      </c>
      <c r="D97" s="54">
        <v>436</v>
      </c>
      <c r="E97" s="56" t="s">
        <v>56</v>
      </c>
      <c r="F97" s="54">
        <v>2130000</v>
      </c>
      <c r="G97" s="54">
        <v>240</v>
      </c>
      <c r="H97" s="54">
        <f t="shared" si="13"/>
        <v>6171.5</v>
      </c>
      <c r="I97" s="54">
        <f t="shared" si="13"/>
        <v>2777</v>
      </c>
      <c r="J97" s="17">
        <f t="shared" si="13"/>
        <v>455.4</v>
      </c>
    </row>
    <row r="98" spans="1:10" s="30" customFormat="1" ht="93" customHeight="1" x14ac:dyDescent="0.25">
      <c r="A98" s="58" t="s">
        <v>187</v>
      </c>
      <c r="B98" s="5" t="s">
        <v>149</v>
      </c>
      <c r="C98" s="9" t="s">
        <v>30</v>
      </c>
      <c r="D98" s="9">
        <v>444</v>
      </c>
      <c r="E98" s="41" t="s">
        <v>44</v>
      </c>
      <c r="F98" s="9">
        <v>2130000</v>
      </c>
      <c r="G98" s="9"/>
      <c r="H98" s="9">
        <v>5</v>
      </c>
      <c r="I98" s="9">
        <v>25</v>
      </c>
      <c r="J98" s="100">
        <v>24.998000000000001</v>
      </c>
    </row>
    <row r="99" spans="1:10" s="30" customFormat="1" ht="77.25" customHeight="1" x14ac:dyDescent="0.25">
      <c r="A99" s="58"/>
      <c r="B99" s="5" t="s">
        <v>68</v>
      </c>
      <c r="C99" s="9" t="s">
        <v>30</v>
      </c>
      <c r="D99" s="9">
        <v>444</v>
      </c>
      <c r="E99" s="41" t="s">
        <v>44</v>
      </c>
      <c r="F99" s="9">
        <v>2130000</v>
      </c>
      <c r="G99" s="9">
        <v>240</v>
      </c>
      <c r="H99" s="9">
        <v>5</v>
      </c>
      <c r="I99" s="9">
        <v>25</v>
      </c>
      <c r="J99" s="100">
        <v>24.998000000000001</v>
      </c>
    </row>
    <row r="100" spans="1:10" s="30" customFormat="1" ht="99.75" customHeight="1" x14ac:dyDescent="0.25">
      <c r="A100" s="58" t="s">
        <v>187</v>
      </c>
      <c r="B100" s="5" t="s">
        <v>150</v>
      </c>
      <c r="C100" s="9"/>
      <c r="D100" s="46"/>
      <c r="E100" s="47"/>
      <c r="F100" s="46">
        <v>2130000</v>
      </c>
      <c r="G100" s="46"/>
      <c r="H100" s="9">
        <f>H101+H104+H108+H109+H110+H111+H112+H113</f>
        <v>20630</v>
      </c>
      <c r="I100" s="9">
        <f t="shared" ref="I100:J100" si="14">I101+I104+I108+I109+I110+I111+I112+I113</f>
        <v>10753</v>
      </c>
      <c r="J100" s="100">
        <f t="shared" si="14"/>
        <v>8427.1</v>
      </c>
    </row>
    <row r="101" spans="1:10" s="30" customFormat="1" ht="94.5" customHeight="1" x14ac:dyDescent="0.25">
      <c r="A101" s="112" t="s">
        <v>135</v>
      </c>
      <c r="B101" s="6" t="s">
        <v>151</v>
      </c>
      <c r="C101" s="71" t="s">
        <v>30</v>
      </c>
      <c r="D101" s="63">
        <v>444</v>
      </c>
      <c r="E101" s="66" t="s">
        <v>44</v>
      </c>
      <c r="F101" s="63">
        <v>2130000</v>
      </c>
      <c r="G101" s="63">
        <v>630</v>
      </c>
      <c r="H101" s="9">
        <f>H102+H103</f>
        <v>60</v>
      </c>
      <c r="I101" s="9">
        <f t="shared" ref="I101:J101" si="15">I102+I103</f>
        <v>25</v>
      </c>
      <c r="J101" s="100">
        <f t="shared" si="15"/>
        <v>25</v>
      </c>
    </row>
    <row r="102" spans="1:10" s="30" customFormat="1" ht="96.75" customHeight="1" x14ac:dyDescent="0.25">
      <c r="A102" s="113"/>
      <c r="B102" s="5" t="s">
        <v>31</v>
      </c>
      <c r="C102" s="71"/>
      <c r="D102" s="64"/>
      <c r="E102" s="67"/>
      <c r="F102" s="64"/>
      <c r="G102" s="64"/>
      <c r="H102" s="9">
        <v>15</v>
      </c>
      <c r="I102" s="9">
        <v>0</v>
      </c>
      <c r="J102" s="100">
        <v>0</v>
      </c>
    </row>
    <row r="103" spans="1:10" s="30" customFormat="1" ht="76.5" customHeight="1" x14ac:dyDescent="0.25">
      <c r="A103" s="114"/>
      <c r="B103" s="5" t="s">
        <v>153</v>
      </c>
      <c r="C103" s="71"/>
      <c r="D103" s="65"/>
      <c r="E103" s="68"/>
      <c r="F103" s="65"/>
      <c r="G103" s="65"/>
      <c r="H103" s="9">
        <v>45</v>
      </c>
      <c r="I103" s="9">
        <v>25</v>
      </c>
      <c r="J103" s="100">
        <v>25</v>
      </c>
    </row>
    <row r="104" spans="1:10" s="30" customFormat="1" ht="40.5" customHeight="1" x14ac:dyDescent="0.25">
      <c r="A104" s="112" t="s">
        <v>135</v>
      </c>
      <c r="B104" s="5" t="s">
        <v>152</v>
      </c>
      <c r="C104" s="72" t="s">
        <v>30</v>
      </c>
      <c r="D104" s="63">
        <v>444</v>
      </c>
      <c r="E104" s="66" t="s">
        <v>44</v>
      </c>
      <c r="F104" s="63">
        <v>2130000</v>
      </c>
      <c r="G104" s="63">
        <v>360</v>
      </c>
      <c r="H104" s="9">
        <f>SUM(H105:H107)</f>
        <v>530</v>
      </c>
      <c r="I104" s="9">
        <f t="shared" ref="I104:J104" si="16">SUM(I105:I107)</f>
        <v>545</v>
      </c>
      <c r="J104" s="100">
        <f t="shared" si="16"/>
        <v>545</v>
      </c>
    </row>
    <row r="105" spans="1:10" s="30" customFormat="1" ht="39.75" customHeight="1" x14ac:dyDescent="0.25">
      <c r="A105" s="113"/>
      <c r="B105" s="5" t="s">
        <v>32</v>
      </c>
      <c r="C105" s="72"/>
      <c r="D105" s="64"/>
      <c r="E105" s="67"/>
      <c r="F105" s="64"/>
      <c r="G105" s="64"/>
      <c r="H105" s="9">
        <v>130</v>
      </c>
      <c r="I105" s="9">
        <v>145</v>
      </c>
      <c r="J105" s="100">
        <v>145</v>
      </c>
    </row>
    <row r="106" spans="1:10" s="30" customFormat="1" ht="75" customHeight="1" x14ac:dyDescent="0.25">
      <c r="A106" s="113"/>
      <c r="B106" s="5" t="s">
        <v>33</v>
      </c>
      <c r="C106" s="72"/>
      <c r="D106" s="64"/>
      <c r="E106" s="67"/>
      <c r="F106" s="64"/>
      <c r="G106" s="64"/>
      <c r="H106" s="9">
        <v>280</v>
      </c>
      <c r="I106" s="9">
        <v>280</v>
      </c>
      <c r="J106" s="100">
        <v>280</v>
      </c>
    </row>
    <row r="107" spans="1:10" s="30" customFormat="1" ht="77.25" customHeight="1" x14ac:dyDescent="0.25">
      <c r="A107" s="114"/>
      <c r="B107" s="5" t="s">
        <v>34</v>
      </c>
      <c r="C107" s="72"/>
      <c r="D107" s="65"/>
      <c r="E107" s="68"/>
      <c r="F107" s="65"/>
      <c r="G107" s="65"/>
      <c r="H107" s="9">
        <v>120</v>
      </c>
      <c r="I107" s="9">
        <v>120</v>
      </c>
      <c r="J107" s="100">
        <v>120</v>
      </c>
    </row>
    <row r="108" spans="1:10" s="30" customFormat="1" ht="96.75" customHeight="1" x14ac:dyDescent="0.25">
      <c r="A108" s="58" t="s">
        <v>135</v>
      </c>
      <c r="B108" s="5" t="s">
        <v>154</v>
      </c>
      <c r="C108" s="8" t="s">
        <v>7</v>
      </c>
      <c r="D108" s="9">
        <v>467</v>
      </c>
      <c r="E108" s="41" t="s">
        <v>53</v>
      </c>
      <c r="F108" s="9">
        <v>2130000</v>
      </c>
      <c r="G108" s="9">
        <v>240</v>
      </c>
      <c r="H108" s="9">
        <v>10</v>
      </c>
      <c r="I108" s="9">
        <v>10</v>
      </c>
      <c r="J108" s="100">
        <v>10</v>
      </c>
    </row>
    <row r="109" spans="1:10" s="30" customFormat="1" ht="97.5" customHeight="1" x14ac:dyDescent="0.25">
      <c r="A109" s="58" t="s">
        <v>135</v>
      </c>
      <c r="B109" s="5" t="s">
        <v>155</v>
      </c>
      <c r="C109" s="8" t="s">
        <v>7</v>
      </c>
      <c r="D109" s="9">
        <v>467</v>
      </c>
      <c r="E109" s="41" t="s">
        <v>53</v>
      </c>
      <c r="F109" s="9">
        <v>2130000</v>
      </c>
      <c r="G109" s="9">
        <v>240</v>
      </c>
      <c r="H109" s="9">
        <v>5</v>
      </c>
      <c r="I109" s="9">
        <v>5</v>
      </c>
      <c r="J109" s="100">
        <v>5</v>
      </c>
    </row>
    <row r="110" spans="1:10" s="30" customFormat="1" ht="93" customHeight="1" x14ac:dyDescent="0.25">
      <c r="A110" s="58" t="s">
        <v>135</v>
      </c>
      <c r="B110" s="5" t="s">
        <v>156</v>
      </c>
      <c r="C110" s="8" t="s">
        <v>22</v>
      </c>
      <c r="D110" s="8">
        <v>457</v>
      </c>
      <c r="E110" s="41" t="s">
        <v>50</v>
      </c>
      <c r="F110" s="9">
        <v>2130000</v>
      </c>
      <c r="G110" s="8">
        <v>610</v>
      </c>
      <c r="H110" s="9">
        <v>25</v>
      </c>
      <c r="I110" s="9">
        <v>25</v>
      </c>
      <c r="J110" s="100">
        <v>25</v>
      </c>
    </row>
    <row r="111" spans="1:10" s="30" customFormat="1" ht="37.5" customHeight="1" x14ac:dyDescent="0.25">
      <c r="A111" s="112" t="s">
        <v>135</v>
      </c>
      <c r="B111" s="61" t="s">
        <v>157</v>
      </c>
      <c r="C111" s="71" t="s">
        <v>6</v>
      </c>
      <c r="D111" s="9">
        <v>433</v>
      </c>
      <c r="E111" s="41" t="s">
        <v>54</v>
      </c>
      <c r="F111" s="9">
        <v>2130000</v>
      </c>
      <c r="G111" s="48">
        <v>810</v>
      </c>
      <c r="H111" s="9">
        <v>13828.5</v>
      </c>
      <c r="I111" s="9">
        <v>6956</v>
      </c>
      <c r="J111" s="100">
        <v>6955.6</v>
      </c>
    </row>
    <row r="112" spans="1:10" s="30" customFormat="1" ht="252" customHeight="1" x14ac:dyDescent="0.25">
      <c r="A112" s="114"/>
      <c r="B112" s="62"/>
      <c r="C112" s="71"/>
      <c r="D112" s="9">
        <v>433</v>
      </c>
      <c r="E112" s="41" t="s">
        <v>54</v>
      </c>
      <c r="F112" s="4" t="s">
        <v>55</v>
      </c>
      <c r="G112" s="48">
        <v>810</v>
      </c>
      <c r="H112" s="9"/>
      <c r="I112" s="9">
        <v>410</v>
      </c>
      <c r="J112" s="100">
        <v>406.1</v>
      </c>
    </row>
    <row r="113" spans="1:10" s="30" customFormat="1" ht="409.5" x14ac:dyDescent="0.25">
      <c r="A113" s="58" t="s">
        <v>135</v>
      </c>
      <c r="B113" s="5" t="s">
        <v>158</v>
      </c>
      <c r="C113" s="8" t="s">
        <v>2</v>
      </c>
      <c r="D113" s="9">
        <v>436</v>
      </c>
      <c r="E113" s="41" t="s">
        <v>56</v>
      </c>
      <c r="F113" s="9">
        <v>2130000</v>
      </c>
      <c r="G113" s="9">
        <v>240</v>
      </c>
      <c r="H113" s="9">
        <v>6171.5</v>
      </c>
      <c r="I113" s="9">
        <v>2777</v>
      </c>
      <c r="J113" s="100">
        <v>455.4</v>
      </c>
    </row>
    <row r="114" spans="1:10" s="30" customFormat="1" ht="99.75" customHeight="1" x14ac:dyDescent="0.25">
      <c r="A114" s="109" t="s">
        <v>159</v>
      </c>
      <c r="B114" s="6" t="s">
        <v>160</v>
      </c>
      <c r="C114" s="8" t="s">
        <v>5</v>
      </c>
      <c r="D114" s="54">
        <v>492</v>
      </c>
      <c r="E114" s="56" t="s">
        <v>44</v>
      </c>
      <c r="F114" s="54">
        <v>2106004</v>
      </c>
      <c r="G114" s="54">
        <v>240</v>
      </c>
      <c r="H114" s="54">
        <f>SUM(H115:H120)</f>
        <v>9300</v>
      </c>
      <c r="I114" s="54">
        <f>SUM(I115:I120)</f>
        <v>14526.5</v>
      </c>
      <c r="J114" s="17">
        <f>SUM(J115:J120)</f>
        <v>14505.2</v>
      </c>
    </row>
    <row r="115" spans="1:10" s="30" customFormat="1" ht="194.25" customHeight="1" x14ac:dyDescent="0.25">
      <c r="A115" s="58" t="s">
        <v>161</v>
      </c>
      <c r="B115" s="5" t="s">
        <v>162</v>
      </c>
      <c r="C115" s="8" t="s">
        <v>5</v>
      </c>
      <c r="D115" s="9">
        <v>492</v>
      </c>
      <c r="E115" s="41" t="s">
        <v>44</v>
      </c>
      <c r="F115" s="9">
        <v>2106004</v>
      </c>
      <c r="G115" s="9">
        <v>240</v>
      </c>
      <c r="H115" s="9">
        <v>4000</v>
      </c>
      <c r="I115" s="9">
        <v>4000</v>
      </c>
      <c r="J115" s="100">
        <v>4000</v>
      </c>
    </row>
    <row r="116" spans="1:10" s="30" customFormat="1" ht="176.25" customHeight="1" x14ac:dyDescent="0.25">
      <c r="A116" s="58" t="s">
        <v>161</v>
      </c>
      <c r="B116" s="5" t="s">
        <v>163</v>
      </c>
      <c r="C116" s="8" t="s">
        <v>5</v>
      </c>
      <c r="D116" s="9">
        <v>492</v>
      </c>
      <c r="E116" s="41" t="s">
        <v>44</v>
      </c>
      <c r="F116" s="9">
        <v>2106004</v>
      </c>
      <c r="G116" s="9">
        <v>240</v>
      </c>
      <c r="H116" s="9">
        <v>3000</v>
      </c>
      <c r="I116" s="9">
        <v>3000</v>
      </c>
      <c r="J116" s="100">
        <v>3000</v>
      </c>
    </row>
    <row r="117" spans="1:10" s="30" customFormat="1" ht="117" customHeight="1" x14ac:dyDescent="0.25">
      <c r="A117" s="58" t="s">
        <v>161</v>
      </c>
      <c r="B117" s="5" t="s">
        <v>164</v>
      </c>
      <c r="C117" s="8" t="s">
        <v>5</v>
      </c>
      <c r="D117" s="9">
        <v>492</v>
      </c>
      <c r="E117" s="41" t="s">
        <v>44</v>
      </c>
      <c r="F117" s="9">
        <v>2106004</v>
      </c>
      <c r="G117" s="9">
        <v>240</v>
      </c>
      <c r="H117" s="9">
        <v>2300</v>
      </c>
      <c r="I117" s="9">
        <v>2300</v>
      </c>
      <c r="J117" s="100">
        <v>2300</v>
      </c>
    </row>
    <row r="118" spans="1:10" s="30" customFormat="1" ht="270.75" customHeight="1" x14ac:dyDescent="0.25">
      <c r="A118" s="58" t="s">
        <v>161</v>
      </c>
      <c r="B118" s="5" t="s">
        <v>165</v>
      </c>
      <c r="C118" s="8" t="s">
        <v>5</v>
      </c>
      <c r="D118" s="9">
        <v>492</v>
      </c>
      <c r="E118" s="41" t="s">
        <v>44</v>
      </c>
      <c r="F118" s="9">
        <v>2106004</v>
      </c>
      <c r="G118" s="9">
        <v>240</v>
      </c>
      <c r="H118" s="49" t="s">
        <v>62</v>
      </c>
      <c r="I118" s="9">
        <v>4725</v>
      </c>
      <c r="J118" s="100">
        <v>4728</v>
      </c>
    </row>
    <row r="119" spans="1:10" s="30" customFormat="1" ht="117" customHeight="1" x14ac:dyDescent="0.25">
      <c r="A119" s="58" t="s">
        <v>161</v>
      </c>
      <c r="B119" s="5" t="s">
        <v>166</v>
      </c>
      <c r="C119" s="8" t="s">
        <v>5</v>
      </c>
      <c r="D119" s="9">
        <v>492</v>
      </c>
      <c r="E119" s="41" t="s">
        <v>44</v>
      </c>
      <c r="F119" s="9">
        <v>2106004</v>
      </c>
      <c r="G119" s="9">
        <v>240</v>
      </c>
      <c r="H119" s="49" t="s">
        <v>62</v>
      </c>
      <c r="I119" s="9">
        <v>370</v>
      </c>
      <c r="J119" s="100">
        <v>370</v>
      </c>
    </row>
    <row r="120" spans="1:10" s="30" customFormat="1" ht="121.5" customHeight="1" x14ac:dyDescent="0.25">
      <c r="A120" s="58" t="s">
        <v>161</v>
      </c>
      <c r="B120" s="5" t="s">
        <v>167</v>
      </c>
      <c r="C120" s="8" t="s">
        <v>5</v>
      </c>
      <c r="D120" s="9">
        <v>492</v>
      </c>
      <c r="E120" s="41" t="s">
        <v>44</v>
      </c>
      <c r="F120" s="9">
        <v>2106004</v>
      </c>
      <c r="G120" s="9">
        <v>240</v>
      </c>
      <c r="H120" s="49" t="s">
        <v>62</v>
      </c>
      <c r="I120" s="9">
        <v>131.5</v>
      </c>
      <c r="J120" s="100">
        <v>107.2</v>
      </c>
    </row>
    <row r="121" spans="1:10" s="30" customFormat="1" ht="93.75" customHeight="1" x14ac:dyDescent="0.25">
      <c r="A121" s="109" t="s">
        <v>159</v>
      </c>
      <c r="B121" s="6" t="s">
        <v>72</v>
      </c>
      <c r="C121" s="9" t="s">
        <v>9</v>
      </c>
      <c r="D121" s="54">
        <v>466</v>
      </c>
      <c r="E121" s="56"/>
      <c r="F121" s="54">
        <v>2106003</v>
      </c>
      <c r="G121" s="54"/>
      <c r="H121" s="54">
        <f>SUM(H122:H130)</f>
        <v>9471</v>
      </c>
      <c r="I121" s="54">
        <f>SUM(I122:I130)</f>
        <v>5176</v>
      </c>
      <c r="J121" s="19">
        <f>SUM(J122:J130)</f>
        <v>4701.5039999999999</v>
      </c>
    </row>
    <row r="122" spans="1:10" ht="135.75" customHeight="1" x14ac:dyDescent="0.25">
      <c r="A122" s="58" t="s">
        <v>161</v>
      </c>
      <c r="B122" s="5" t="s">
        <v>168</v>
      </c>
      <c r="C122" s="9" t="s">
        <v>9</v>
      </c>
      <c r="D122" s="49">
        <v>466</v>
      </c>
      <c r="E122" s="41" t="s">
        <v>44</v>
      </c>
      <c r="F122" s="9">
        <v>2106003</v>
      </c>
      <c r="G122" s="49">
        <v>240</v>
      </c>
      <c r="H122" s="49">
        <v>2510</v>
      </c>
      <c r="I122" s="49">
        <v>1810</v>
      </c>
      <c r="J122" s="102">
        <v>1454.65</v>
      </c>
    </row>
    <row r="123" spans="1:10" ht="75" x14ac:dyDescent="0.25">
      <c r="A123" s="58" t="s">
        <v>161</v>
      </c>
      <c r="B123" s="5" t="s">
        <v>169</v>
      </c>
      <c r="C123" s="9" t="s">
        <v>9</v>
      </c>
      <c r="D123" s="49">
        <v>466</v>
      </c>
      <c r="E123" s="41" t="s">
        <v>44</v>
      </c>
      <c r="F123" s="9">
        <v>2106003</v>
      </c>
      <c r="G123" s="49">
        <v>240</v>
      </c>
      <c r="H123" s="49">
        <v>1834</v>
      </c>
      <c r="I123" s="49">
        <v>1934</v>
      </c>
      <c r="J123" s="102">
        <v>1904.8</v>
      </c>
    </row>
    <row r="124" spans="1:10" ht="75" x14ac:dyDescent="0.25">
      <c r="A124" s="58" t="s">
        <v>161</v>
      </c>
      <c r="B124" s="5" t="s">
        <v>170</v>
      </c>
      <c r="C124" s="9" t="s">
        <v>9</v>
      </c>
      <c r="D124" s="49">
        <v>466</v>
      </c>
      <c r="E124" s="41" t="s">
        <v>44</v>
      </c>
      <c r="F124" s="9">
        <v>2106003</v>
      </c>
      <c r="G124" s="49">
        <v>240</v>
      </c>
      <c r="H124" s="49">
        <v>1967</v>
      </c>
      <c r="I124" s="49">
        <v>77</v>
      </c>
      <c r="J124" s="102">
        <v>41.723999999999997</v>
      </c>
    </row>
    <row r="125" spans="1:10" ht="81.75" customHeight="1" x14ac:dyDescent="0.25">
      <c r="A125" s="58" t="s">
        <v>161</v>
      </c>
      <c r="B125" s="5" t="s">
        <v>171</v>
      </c>
      <c r="C125" s="9" t="s">
        <v>9</v>
      </c>
      <c r="D125" s="49">
        <v>466</v>
      </c>
      <c r="E125" s="41" t="s">
        <v>44</v>
      </c>
      <c r="F125" s="9">
        <v>2106003</v>
      </c>
      <c r="G125" s="49">
        <v>240</v>
      </c>
      <c r="H125" s="49">
        <v>10</v>
      </c>
      <c r="I125" s="49" t="s">
        <v>62</v>
      </c>
      <c r="J125" s="102" t="s">
        <v>62</v>
      </c>
    </row>
    <row r="126" spans="1:10" ht="81" customHeight="1" x14ac:dyDescent="0.25">
      <c r="A126" s="58" t="s">
        <v>161</v>
      </c>
      <c r="B126" s="5" t="s">
        <v>172</v>
      </c>
      <c r="C126" s="9" t="s">
        <v>9</v>
      </c>
      <c r="D126" s="49">
        <v>466</v>
      </c>
      <c r="E126" s="41" t="s">
        <v>57</v>
      </c>
      <c r="F126" s="9">
        <v>2106003</v>
      </c>
      <c r="G126" s="49">
        <v>240</v>
      </c>
      <c r="H126" s="49">
        <v>1035</v>
      </c>
      <c r="I126" s="49">
        <v>1035</v>
      </c>
      <c r="J126" s="102">
        <v>1035</v>
      </c>
    </row>
    <row r="127" spans="1:10" ht="93.75" customHeight="1" x14ac:dyDescent="0.25">
      <c r="A127" s="58" t="s">
        <v>161</v>
      </c>
      <c r="B127" s="5" t="s">
        <v>173</v>
      </c>
      <c r="C127" s="9" t="s">
        <v>9</v>
      </c>
      <c r="D127" s="49">
        <v>466</v>
      </c>
      <c r="E127" s="41" t="s">
        <v>57</v>
      </c>
      <c r="F127" s="9">
        <v>2106003</v>
      </c>
      <c r="G127" s="49">
        <v>240</v>
      </c>
      <c r="H127" s="49">
        <v>1815</v>
      </c>
      <c r="I127" s="49" t="s">
        <v>62</v>
      </c>
      <c r="J127" s="102" t="s">
        <v>62</v>
      </c>
    </row>
    <row r="128" spans="1:10" ht="75" x14ac:dyDescent="0.25">
      <c r="A128" s="58" t="s">
        <v>161</v>
      </c>
      <c r="B128" s="5" t="s">
        <v>174</v>
      </c>
      <c r="C128" s="9" t="s">
        <v>9</v>
      </c>
      <c r="D128" s="49">
        <v>466</v>
      </c>
      <c r="E128" s="41" t="s">
        <v>57</v>
      </c>
      <c r="F128" s="9">
        <v>2106003</v>
      </c>
      <c r="G128" s="49">
        <v>240</v>
      </c>
      <c r="H128" s="49">
        <v>150</v>
      </c>
      <c r="I128" s="49" t="s">
        <v>62</v>
      </c>
      <c r="J128" s="102" t="s">
        <v>62</v>
      </c>
    </row>
    <row r="129" spans="1:10" ht="75" x14ac:dyDescent="0.25">
      <c r="A129" s="58" t="s">
        <v>161</v>
      </c>
      <c r="B129" s="5" t="s">
        <v>175</v>
      </c>
      <c r="C129" s="9" t="s">
        <v>9</v>
      </c>
      <c r="D129" s="49">
        <v>466</v>
      </c>
      <c r="E129" s="41" t="s">
        <v>44</v>
      </c>
      <c r="F129" s="9">
        <v>2106003</v>
      </c>
      <c r="G129" s="49">
        <v>850</v>
      </c>
      <c r="H129" s="49">
        <v>30</v>
      </c>
      <c r="I129" s="49" t="s">
        <v>62</v>
      </c>
      <c r="J129" s="102" t="s">
        <v>62</v>
      </c>
    </row>
    <row r="130" spans="1:10" ht="75" x14ac:dyDescent="0.25">
      <c r="A130" s="58" t="s">
        <v>161</v>
      </c>
      <c r="B130" s="5" t="s">
        <v>176</v>
      </c>
      <c r="C130" s="9" t="s">
        <v>9</v>
      </c>
      <c r="D130" s="49">
        <v>466</v>
      </c>
      <c r="E130" s="41" t="s">
        <v>44</v>
      </c>
      <c r="F130" s="9">
        <v>2106003</v>
      </c>
      <c r="G130" s="49">
        <v>830</v>
      </c>
      <c r="H130" s="49">
        <v>120</v>
      </c>
      <c r="I130" s="49">
        <v>320</v>
      </c>
      <c r="J130" s="102">
        <v>265.33</v>
      </c>
    </row>
  </sheetData>
  <mergeCells count="53">
    <mergeCell ref="A3:J3"/>
    <mergeCell ref="H7:J7"/>
    <mergeCell ref="C101:C103"/>
    <mergeCell ref="C104:C107"/>
    <mergeCell ref="B80:B83"/>
    <mergeCell ref="A86:A87"/>
    <mergeCell ref="B86:B87"/>
    <mergeCell ref="A88:A89"/>
    <mergeCell ref="C31:C33"/>
    <mergeCell ref="D32:D33"/>
    <mergeCell ref="E32:E33"/>
    <mergeCell ref="F32:F33"/>
    <mergeCell ref="A20:A34"/>
    <mergeCell ref="B20:B34"/>
    <mergeCell ref="A7:A8"/>
    <mergeCell ref="B7:B8"/>
    <mergeCell ref="C7:C8"/>
    <mergeCell ref="D7:G7"/>
    <mergeCell ref="C95:C96"/>
    <mergeCell ref="D95:D96"/>
    <mergeCell ref="E95:E96"/>
    <mergeCell ref="G95:G96"/>
    <mergeCell ref="B88:B90"/>
    <mergeCell ref="A91:A97"/>
    <mergeCell ref="B91:B97"/>
    <mergeCell ref="A80:A83"/>
    <mergeCell ref="C21:C23"/>
    <mergeCell ref="F22:F23"/>
    <mergeCell ref="C28:C30"/>
    <mergeCell ref="D29:D30"/>
    <mergeCell ref="E29:E30"/>
    <mergeCell ref="F29:F30"/>
    <mergeCell ref="D22:D23"/>
    <mergeCell ref="E22:E23"/>
    <mergeCell ref="A10:A19"/>
    <mergeCell ref="B10:B19"/>
    <mergeCell ref="A35:A38"/>
    <mergeCell ref="B35:B38"/>
    <mergeCell ref="A59:A63"/>
    <mergeCell ref="B59:B63"/>
    <mergeCell ref="A111:A112"/>
    <mergeCell ref="G101:G103"/>
    <mergeCell ref="F101:F103"/>
    <mergeCell ref="E101:E103"/>
    <mergeCell ref="D101:D103"/>
    <mergeCell ref="G104:G107"/>
    <mergeCell ref="F104:F107"/>
    <mergeCell ref="E104:E107"/>
    <mergeCell ref="D104:D107"/>
    <mergeCell ref="C111:C112"/>
    <mergeCell ref="B111:B112"/>
    <mergeCell ref="A104:A107"/>
    <mergeCell ref="A101:A103"/>
  </mergeCells>
  <pageMargins left="0.23622047244094491" right="0.23622047244094491" top="0.94488188976377963" bottom="0.55118110236220474" header="0.31496062992125984" footer="0.31496062992125984"/>
  <pageSetup paperSize="9" orientation="landscape" verticalDpi="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Normal="100" workbookViewId="0">
      <selection activeCell="A11" sqref="A11:A16"/>
    </sheetView>
  </sheetViews>
  <sheetFormatPr defaultRowHeight="15.75" x14ac:dyDescent="0.25"/>
  <cols>
    <col min="1" max="1" width="19" style="2" customWidth="1"/>
    <col min="2" max="2" width="28.28515625" style="2" customWidth="1"/>
    <col min="3" max="3" width="18.7109375" style="2" customWidth="1"/>
    <col min="4" max="4" width="10.85546875" style="1" customWidth="1"/>
    <col min="5" max="5" width="12.28515625" style="1" customWidth="1"/>
    <col min="6" max="6" width="2.85546875" style="2" customWidth="1"/>
    <col min="7" max="16384" width="9.140625" style="2"/>
  </cols>
  <sheetData>
    <row r="1" spans="1:5" ht="18.75" x14ac:dyDescent="0.25">
      <c r="A1" s="10"/>
      <c r="B1" s="10"/>
      <c r="C1" s="10"/>
      <c r="D1" s="11" t="s">
        <v>74</v>
      </c>
      <c r="E1" s="11"/>
    </row>
    <row r="2" spans="1:5" ht="8.25" customHeight="1" x14ac:dyDescent="0.25">
      <c r="A2" s="10"/>
      <c r="B2" s="10"/>
      <c r="C2" s="10"/>
      <c r="D2" s="11"/>
      <c r="E2" s="11"/>
    </row>
    <row r="3" spans="1:5" ht="76.5" customHeight="1" x14ac:dyDescent="0.25">
      <c r="A3" s="83" t="s">
        <v>186</v>
      </c>
      <c r="B3" s="83"/>
      <c r="C3" s="83"/>
      <c r="D3" s="83"/>
      <c r="E3" s="83"/>
    </row>
    <row r="4" spans="1:5" ht="18.75" x14ac:dyDescent="0.25">
      <c r="A4" s="84" t="s">
        <v>117</v>
      </c>
      <c r="B4" s="84"/>
      <c r="C4" s="84"/>
      <c r="D4" s="84"/>
      <c r="E4" s="84"/>
    </row>
    <row r="5" spans="1:5" ht="9" customHeight="1" x14ac:dyDescent="0.25">
      <c r="A5" s="11"/>
      <c r="B5" s="11"/>
      <c r="C5" s="11"/>
      <c r="D5" s="11"/>
      <c r="E5" s="11"/>
    </row>
    <row r="6" spans="1:5" ht="41.25" customHeight="1" x14ac:dyDescent="0.25">
      <c r="A6" s="92" t="s">
        <v>111</v>
      </c>
      <c r="B6" s="92"/>
      <c r="C6" s="92"/>
      <c r="D6" s="92"/>
      <c r="E6" s="92"/>
    </row>
    <row r="7" spans="1:5" ht="9.75" customHeight="1" x14ac:dyDescent="0.25">
      <c r="A7" s="10"/>
      <c r="B7" s="10"/>
      <c r="C7" s="10"/>
      <c r="D7" s="11"/>
      <c r="E7" s="11"/>
    </row>
    <row r="8" spans="1:5" s="3" customFormat="1" ht="19.5" customHeight="1" x14ac:dyDescent="0.25">
      <c r="A8" s="85" t="s">
        <v>35</v>
      </c>
      <c r="B8" s="85" t="s">
        <v>75</v>
      </c>
      <c r="C8" s="85" t="s">
        <v>76</v>
      </c>
      <c r="D8" s="85" t="s">
        <v>77</v>
      </c>
      <c r="E8" s="85"/>
    </row>
    <row r="9" spans="1:5" s="3" customFormat="1" ht="114.75" customHeight="1" x14ac:dyDescent="0.25">
      <c r="A9" s="85"/>
      <c r="B9" s="85"/>
      <c r="C9" s="85"/>
      <c r="D9" s="12" t="s">
        <v>78</v>
      </c>
      <c r="E9" s="12" t="s">
        <v>118</v>
      </c>
    </row>
    <row r="10" spans="1:5" s="3" customFormat="1" ht="18.75" x14ac:dyDescent="0.25">
      <c r="A10" s="12">
        <v>1</v>
      </c>
      <c r="B10" s="12">
        <v>2</v>
      </c>
      <c r="C10" s="12">
        <v>3</v>
      </c>
      <c r="D10" s="12">
        <v>4</v>
      </c>
      <c r="E10" s="12">
        <v>5</v>
      </c>
    </row>
    <row r="11" spans="1:5" s="3" customFormat="1" ht="42" customHeight="1" x14ac:dyDescent="0.25">
      <c r="A11" s="86" t="s">
        <v>79</v>
      </c>
      <c r="B11" s="86" t="s">
        <v>177</v>
      </c>
      <c r="C11" s="13" t="s">
        <v>80</v>
      </c>
      <c r="D11" s="14">
        <f>SUM(D12:D16)</f>
        <v>97620.55</v>
      </c>
      <c r="E11" s="14">
        <f>SUM(E12:E16)</f>
        <v>94649.008000000002</v>
      </c>
    </row>
    <row r="12" spans="1:5" s="3" customFormat="1" ht="39.75" customHeight="1" x14ac:dyDescent="0.25">
      <c r="A12" s="87"/>
      <c r="B12" s="87"/>
      <c r="C12" s="13" t="s">
        <v>83</v>
      </c>
      <c r="D12" s="12">
        <v>0</v>
      </c>
      <c r="E12" s="12">
        <v>0</v>
      </c>
    </row>
    <row r="13" spans="1:5" s="3" customFormat="1" ht="37.5" customHeight="1" x14ac:dyDescent="0.25">
      <c r="A13" s="87"/>
      <c r="B13" s="87"/>
      <c r="C13" s="13" t="s">
        <v>86</v>
      </c>
      <c r="D13" s="12">
        <f>D20</f>
        <v>15150</v>
      </c>
      <c r="E13" s="12">
        <f>E20</f>
        <v>15102.5</v>
      </c>
    </row>
    <row r="14" spans="1:5" s="3" customFormat="1" ht="39" customHeight="1" x14ac:dyDescent="0.25">
      <c r="A14" s="87"/>
      <c r="B14" s="87"/>
      <c r="C14" s="13" t="s">
        <v>87</v>
      </c>
      <c r="D14" s="14">
        <f>D17+D19+D46+D51+D54+D55</f>
        <v>82470.55</v>
      </c>
      <c r="E14" s="14">
        <f>E17+E19+E46+E51+E54+E55</f>
        <v>79546.508000000002</v>
      </c>
    </row>
    <row r="15" spans="1:5" s="3" customFormat="1" ht="74.25" customHeight="1" x14ac:dyDescent="0.25">
      <c r="A15" s="87"/>
      <c r="B15" s="87"/>
      <c r="C15" s="13" t="s">
        <v>84</v>
      </c>
      <c r="D15" s="12">
        <v>0</v>
      </c>
      <c r="E15" s="12">
        <v>0</v>
      </c>
    </row>
    <row r="16" spans="1:5" s="3" customFormat="1" ht="55.5" customHeight="1" x14ac:dyDescent="0.25">
      <c r="A16" s="88"/>
      <c r="B16" s="88"/>
      <c r="C16" s="13" t="s">
        <v>85</v>
      </c>
      <c r="D16" s="12">
        <v>0</v>
      </c>
      <c r="E16" s="12">
        <v>0</v>
      </c>
    </row>
    <row r="17" spans="1:5" s="3" customFormat="1" ht="120" customHeight="1" x14ac:dyDescent="0.25">
      <c r="A17" s="13" t="s">
        <v>82</v>
      </c>
      <c r="B17" s="13" t="s">
        <v>178</v>
      </c>
      <c r="C17" s="13" t="s">
        <v>87</v>
      </c>
      <c r="D17" s="12">
        <v>858</v>
      </c>
      <c r="E17" s="12">
        <v>778.8</v>
      </c>
    </row>
    <row r="18" spans="1:5" s="3" customFormat="1" ht="39" customHeight="1" x14ac:dyDescent="0.25">
      <c r="A18" s="93" t="s">
        <v>81</v>
      </c>
      <c r="B18" s="93" t="s">
        <v>179</v>
      </c>
      <c r="C18" s="13" t="s">
        <v>80</v>
      </c>
      <c r="D18" s="15">
        <f>D19+D20</f>
        <v>59079.15</v>
      </c>
      <c r="E18" s="15">
        <f>E19+E20</f>
        <v>59013.450000000004</v>
      </c>
    </row>
    <row r="19" spans="1:5" s="3" customFormat="1" ht="38.25" customHeight="1" x14ac:dyDescent="0.25">
      <c r="A19" s="93"/>
      <c r="B19" s="93"/>
      <c r="C19" s="13" t="s">
        <v>87</v>
      </c>
      <c r="D19" s="15">
        <f>D22+D33+D42</f>
        <v>43929.15</v>
      </c>
      <c r="E19" s="15">
        <f>E22+E33+E42</f>
        <v>43910.950000000004</v>
      </c>
    </row>
    <row r="20" spans="1:5" s="3" customFormat="1" ht="37.5" customHeight="1" x14ac:dyDescent="0.25">
      <c r="A20" s="93"/>
      <c r="B20" s="93"/>
      <c r="C20" s="13" t="s">
        <v>86</v>
      </c>
      <c r="D20" s="12">
        <f>D23+D34</f>
        <v>15150</v>
      </c>
      <c r="E20" s="12">
        <f>E23+E34</f>
        <v>15102.5</v>
      </c>
    </row>
    <row r="21" spans="1:5" s="3" customFormat="1" ht="36.75" customHeight="1" x14ac:dyDescent="0.25">
      <c r="A21" s="86" t="s">
        <v>88</v>
      </c>
      <c r="B21" s="89" t="s">
        <v>132</v>
      </c>
      <c r="C21" s="13" t="s">
        <v>80</v>
      </c>
      <c r="D21" s="60">
        <f>D22+D23</f>
        <v>22397.75</v>
      </c>
      <c r="E21" s="16">
        <f>E22+E23</f>
        <v>22379.75</v>
      </c>
    </row>
    <row r="22" spans="1:5" s="3" customFormat="1" ht="37.5" customHeight="1" x14ac:dyDescent="0.25">
      <c r="A22" s="87"/>
      <c r="B22" s="90"/>
      <c r="C22" s="13" t="s">
        <v>87</v>
      </c>
      <c r="D22" s="16">
        <f>D25+D28+D30</f>
        <v>7347.75</v>
      </c>
      <c r="E22" s="16">
        <f>E25+E28+E30</f>
        <v>7329.75</v>
      </c>
    </row>
    <row r="23" spans="1:5" s="3" customFormat="1" ht="36.75" customHeight="1" x14ac:dyDescent="0.25">
      <c r="A23" s="88"/>
      <c r="B23" s="91"/>
      <c r="C23" s="13" t="s">
        <v>86</v>
      </c>
      <c r="D23" s="16">
        <f>D26+D29</f>
        <v>15050</v>
      </c>
      <c r="E23" s="16">
        <f>E26+E29</f>
        <v>15050</v>
      </c>
    </row>
    <row r="24" spans="1:5" s="3" customFormat="1" ht="36.75" customHeight="1" x14ac:dyDescent="0.25">
      <c r="A24" s="86" t="s">
        <v>89</v>
      </c>
      <c r="B24" s="86" t="s">
        <v>180</v>
      </c>
      <c r="C24" s="13" t="s">
        <v>80</v>
      </c>
      <c r="D24" s="16">
        <f>D25+D26</f>
        <v>6086.82</v>
      </c>
      <c r="E24" s="16">
        <f>E25+E26</f>
        <v>6086.82</v>
      </c>
    </row>
    <row r="25" spans="1:5" s="3" customFormat="1" ht="36.75" customHeight="1" x14ac:dyDescent="0.25">
      <c r="A25" s="87"/>
      <c r="B25" s="87"/>
      <c r="C25" s="13" t="s">
        <v>87</v>
      </c>
      <c r="D25" s="16">
        <v>775.75</v>
      </c>
      <c r="E25" s="16">
        <v>775.75</v>
      </c>
    </row>
    <row r="26" spans="1:5" s="3" customFormat="1" ht="37.5" x14ac:dyDescent="0.25">
      <c r="A26" s="88"/>
      <c r="B26" s="88"/>
      <c r="C26" s="13" t="s">
        <v>86</v>
      </c>
      <c r="D26" s="16">
        <v>5311.07</v>
      </c>
      <c r="E26" s="16">
        <v>5311.07</v>
      </c>
    </row>
    <row r="27" spans="1:5" s="3" customFormat="1" ht="35.25" customHeight="1" x14ac:dyDescent="0.25">
      <c r="A27" s="86" t="s">
        <v>90</v>
      </c>
      <c r="B27" s="86" t="s">
        <v>126</v>
      </c>
      <c r="C27" s="13" t="s">
        <v>80</v>
      </c>
      <c r="D27" s="16">
        <f>D28+D29</f>
        <v>16260.93</v>
      </c>
      <c r="E27" s="16">
        <f>E28+E29</f>
        <v>16242.93</v>
      </c>
    </row>
    <row r="28" spans="1:5" s="3" customFormat="1" ht="37.5" x14ac:dyDescent="0.25">
      <c r="A28" s="87"/>
      <c r="B28" s="87"/>
      <c r="C28" s="13" t="s">
        <v>87</v>
      </c>
      <c r="D28" s="16">
        <v>6522</v>
      </c>
      <c r="E28" s="16">
        <v>6504</v>
      </c>
    </row>
    <row r="29" spans="1:5" s="3" customFormat="1" ht="37.5" x14ac:dyDescent="0.25">
      <c r="A29" s="88"/>
      <c r="B29" s="88"/>
      <c r="C29" s="13" t="s">
        <v>86</v>
      </c>
      <c r="D29" s="16">
        <v>9738.93</v>
      </c>
      <c r="E29" s="16">
        <v>9738.93</v>
      </c>
    </row>
    <row r="30" spans="1:5" s="3" customFormat="1" ht="57" customHeight="1" x14ac:dyDescent="0.25">
      <c r="A30" s="13" t="s">
        <v>91</v>
      </c>
      <c r="B30" s="13" t="s">
        <v>127</v>
      </c>
      <c r="C30" s="13" t="s">
        <v>87</v>
      </c>
      <c r="D30" s="16">
        <v>50</v>
      </c>
      <c r="E30" s="16">
        <v>50</v>
      </c>
    </row>
    <row r="31" spans="1:5" s="3" customFormat="1" ht="116.25" customHeight="1" x14ac:dyDescent="0.25">
      <c r="A31" s="13" t="s">
        <v>92</v>
      </c>
      <c r="B31" s="13" t="s">
        <v>181</v>
      </c>
      <c r="C31" s="13" t="s">
        <v>87</v>
      </c>
      <c r="D31" s="16">
        <v>0</v>
      </c>
      <c r="E31" s="16">
        <v>0</v>
      </c>
    </row>
    <row r="32" spans="1:5" s="3" customFormat="1" ht="21" customHeight="1" x14ac:dyDescent="0.25">
      <c r="A32" s="86" t="s">
        <v>105</v>
      </c>
      <c r="B32" s="86" t="s">
        <v>129</v>
      </c>
      <c r="C32" s="13" t="s">
        <v>80</v>
      </c>
      <c r="D32" s="16">
        <f>D33+D34</f>
        <v>2925.4</v>
      </c>
      <c r="E32" s="16">
        <f>E33+E34</f>
        <v>2877.9</v>
      </c>
    </row>
    <row r="33" spans="1:5" s="3" customFormat="1" ht="38.25" customHeight="1" x14ac:dyDescent="0.25">
      <c r="A33" s="87"/>
      <c r="B33" s="87"/>
      <c r="C33" s="13" t="s">
        <v>87</v>
      </c>
      <c r="D33" s="16">
        <f>D36+D38+D39+D40+D41</f>
        <v>2825.4</v>
      </c>
      <c r="E33" s="16">
        <f>E36+E38+E39+E40+E41</f>
        <v>2825.4</v>
      </c>
    </row>
    <row r="34" spans="1:5" s="3" customFormat="1" ht="77.25" customHeight="1" x14ac:dyDescent="0.25">
      <c r="A34" s="88"/>
      <c r="B34" s="88"/>
      <c r="C34" s="13" t="s">
        <v>86</v>
      </c>
      <c r="D34" s="16">
        <f>D37</f>
        <v>100</v>
      </c>
      <c r="E34" s="16">
        <f>E37</f>
        <v>52.5</v>
      </c>
    </row>
    <row r="35" spans="1:5" s="3" customFormat="1" ht="38.25" customHeight="1" x14ac:dyDescent="0.25">
      <c r="A35" s="86" t="s">
        <v>93</v>
      </c>
      <c r="B35" s="86" t="s">
        <v>130</v>
      </c>
      <c r="C35" s="13" t="s">
        <v>80</v>
      </c>
      <c r="D35" s="16">
        <f>D36+D37</f>
        <v>119</v>
      </c>
      <c r="E35" s="16">
        <f>E36+E37</f>
        <v>71.5</v>
      </c>
    </row>
    <row r="36" spans="1:5" s="3" customFormat="1" ht="39.75" customHeight="1" x14ac:dyDescent="0.25">
      <c r="A36" s="87"/>
      <c r="B36" s="87"/>
      <c r="C36" s="13" t="s">
        <v>87</v>
      </c>
      <c r="D36" s="16">
        <v>19</v>
      </c>
      <c r="E36" s="16">
        <v>19</v>
      </c>
    </row>
    <row r="37" spans="1:5" s="3" customFormat="1" ht="93" customHeight="1" x14ac:dyDescent="0.25">
      <c r="A37" s="88"/>
      <c r="B37" s="88"/>
      <c r="C37" s="13" t="s">
        <v>86</v>
      </c>
      <c r="D37" s="16">
        <v>100</v>
      </c>
      <c r="E37" s="16">
        <v>52.5</v>
      </c>
    </row>
    <row r="38" spans="1:5" s="3" customFormat="1" ht="58.5" customHeight="1" x14ac:dyDescent="0.25">
      <c r="A38" s="13" t="s">
        <v>94</v>
      </c>
      <c r="B38" s="13" t="s">
        <v>131</v>
      </c>
      <c r="C38" s="13" t="s">
        <v>87</v>
      </c>
      <c r="D38" s="16">
        <v>0</v>
      </c>
      <c r="E38" s="16">
        <v>0</v>
      </c>
    </row>
    <row r="39" spans="1:5" s="3" customFormat="1" ht="169.5" customHeight="1" x14ac:dyDescent="0.25">
      <c r="A39" s="13" t="s">
        <v>95</v>
      </c>
      <c r="B39" s="13" t="s">
        <v>136</v>
      </c>
      <c r="C39" s="13" t="s">
        <v>87</v>
      </c>
      <c r="D39" s="17">
        <v>269.7</v>
      </c>
      <c r="E39" s="17">
        <v>269.7</v>
      </c>
    </row>
    <row r="40" spans="1:5" s="3" customFormat="1" ht="78" customHeight="1" x14ac:dyDescent="0.25">
      <c r="A40" s="13" t="s">
        <v>96</v>
      </c>
      <c r="B40" s="13" t="s">
        <v>137</v>
      </c>
      <c r="C40" s="13" t="s">
        <v>87</v>
      </c>
      <c r="D40" s="17">
        <v>1350</v>
      </c>
      <c r="E40" s="17">
        <v>1350</v>
      </c>
    </row>
    <row r="41" spans="1:5" s="3" customFormat="1" ht="75.75" customHeight="1" x14ac:dyDescent="0.25">
      <c r="A41" s="13" t="s">
        <v>97</v>
      </c>
      <c r="B41" s="13" t="s">
        <v>138</v>
      </c>
      <c r="C41" s="13" t="s">
        <v>87</v>
      </c>
      <c r="D41" s="17">
        <v>1186.7</v>
      </c>
      <c r="E41" s="17">
        <v>1186.7</v>
      </c>
    </row>
    <row r="42" spans="1:5" s="3" customFormat="1" ht="151.5" customHeight="1" x14ac:dyDescent="0.25">
      <c r="A42" s="18" t="s">
        <v>106</v>
      </c>
      <c r="B42" s="13" t="s">
        <v>139</v>
      </c>
      <c r="C42" s="13" t="s">
        <v>87</v>
      </c>
      <c r="D42" s="19">
        <f>SUM(D43:D45)</f>
        <v>33756</v>
      </c>
      <c r="E42" s="19">
        <f>SUM(E43:E45)</f>
        <v>33755.800000000003</v>
      </c>
    </row>
    <row r="43" spans="1:5" s="3" customFormat="1" ht="80.25" hidden="1" customHeight="1" x14ac:dyDescent="0.25">
      <c r="A43" s="13" t="s">
        <v>98</v>
      </c>
      <c r="B43" s="13" t="s">
        <v>101</v>
      </c>
      <c r="C43" s="13" t="s">
        <v>87</v>
      </c>
      <c r="D43" s="19">
        <v>32531</v>
      </c>
      <c r="E43" s="19">
        <v>32531</v>
      </c>
    </row>
    <row r="44" spans="1:5" s="3" customFormat="1" ht="81.75" hidden="1" customHeight="1" x14ac:dyDescent="0.25">
      <c r="A44" s="13" t="s">
        <v>99</v>
      </c>
      <c r="B44" s="13" t="s">
        <v>102</v>
      </c>
      <c r="C44" s="13" t="s">
        <v>87</v>
      </c>
      <c r="D44" s="19">
        <v>935</v>
      </c>
      <c r="E44" s="19">
        <v>935</v>
      </c>
    </row>
    <row r="45" spans="1:5" s="3" customFormat="1" ht="93.75" hidden="1" x14ac:dyDescent="0.25">
      <c r="A45" s="13" t="s">
        <v>100</v>
      </c>
      <c r="B45" s="13" t="s">
        <v>103</v>
      </c>
      <c r="C45" s="13" t="s">
        <v>87</v>
      </c>
      <c r="D45" s="19">
        <v>290</v>
      </c>
      <c r="E45" s="19">
        <v>289.8</v>
      </c>
    </row>
    <row r="46" spans="1:5" s="3" customFormat="1" ht="132.75" customHeight="1" x14ac:dyDescent="0.25">
      <c r="A46" s="18" t="s">
        <v>104</v>
      </c>
      <c r="B46" s="20" t="s">
        <v>182</v>
      </c>
      <c r="C46" s="13" t="s">
        <v>87</v>
      </c>
      <c r="D46" s="16">
        <f>SUM(D47:D50)</f>
        <v>7202.9000000000015</v>
      </c>
      <c r="E46" s="16">
        <f>SUM(E47:E50)</f>
        <v>7197.9600000000009</v>
      </c>
    </row>
    <row r="47" spans="1:5" s="3" customFormat="1" ht="189.75" customHeight="1" x14ac:dyDescent="0.25">
      <c r="A47" s="18" t="s">
        <v>88</v>
      </c>
      <c r="B47" s="21" t="s">
        <v>144</v>
      </c>
      <c r="C47" s="13" t="s">
        <v>87</v>
      </c>
      <c r="D47" s="17">
        <f>180-7.22</f>
        <v>172.78</v>
      </c>
      <c r="E47" s="17">
        <v>172.78</v>
      </c>
    </row>
    <row r="48" spans="1:5" s="3" customFormat="1" ht="320.25" customHeight="1" x14ac:dyDescent="0.25">
      <c r="A48" s="18" t="s">
        <v>105</v>
      </c>
      <c r="B48" s="21" t="s">
        <v>145</v>
      </c>
      <c r="C48" s="13" t="s">
        <v>87</v>
      </c>
      <c r="D48" s="17">
        <f>1920+423.2+18.4-224.97</f>
        <v>2136.63</v>
      </c>
      <c r="E48" s="17">
        <v>2135.63</v>
      </c>
    </row>
    <row r="49" spans="1:5" s="3" customFormat="1" ht="171.75" customHeight="1" x14ac:dyDescent="0.25">
      <c r="A49" s="18" t="s">
        <v>106</v>
      </c>
      <c r="B49" s="21" t="s">
        <v>146</v>
      </c>
      <c r="C49" s="13" t="s">
        <v>87</v>
      </c>
      <c r="D49" s="16">
        <v>2601.3000000000002</v>
      </c>
      <c r="E49" s="16">
        <v>2601.0300000000002</v>
      </c>
    </row>
    <row r="50" spans="1:5" s="3" customFormat="1" ht="95.25" customHeight="1" x14ac:dyDescent="0.25">
      <c r="A50" s="18" t="s">
        <v>107</v>
      </c>
      <c r="B50" s="22" t="s">
        <v>147</v>
      </c>
      <c r="C50" s="13" t="s">
        <v>87</v>
      </c>
      <c r="D50" s="17">
        <f>2000+7.22+224.97+60</f>
        <v>2292.19</v>
      </c>
      <c r="E50" s="23">
        <v>2288.52</v>
      </c>
    </row>
    <row r="51" spans="1:5" s="3" customFormat="1" ht="93.75" customHeight="1" x14ac:dyDescent="0.25">
      <c r="A51" s="18" t="s">
        <v>108</v>
      </c>
      <c r="B51" s="21" t="s">
        <v>185</v>
      </c>
      <c r="C51" s="13" t="s">
        <v>87</v>
      </c>
      <c r="D51" s="16">
        <f>D52+D53</f>
        <v>10778</v>
      </c>
      <c r="E51" s="16">
        <f>E52+E53</f>
        <v>8452.098</v>
      </c>
    </row>
    <row r="52" spans="1:5" s="3" customFormat="1" ht="96" customHeight="1" x14ac:dyDescent="0.25">
      <c r="A52" s="18" t="s">
        <v>88</v>
      </c>
      <c r="B52" s="21" t="s">
        <v>149</v>
      </c>
      <c r="C52" s="13" t="s">
        <v>87</v>
      </c>
      <c r="D52" s="17">
        <v>25</v>
      </c>
      <c r="E52" s="17">
        <v>24.998000000000001</v>
      </c>
    </row>
    <row r="53" spans="1:5" s="3" customFormat="1" ht="76.5" customHeight="1" x14ac:dyDescent="0.25">
      <c r="A53" s="18" t="s">
        <v>105</v>
      </c>
      <c r="B53" s="21" t="s">
        <v>183</v>
      </c>
      <c r="C53" s="13" t="s">
        <v>87</v>
      </c>
      <c r="D53" s="16">
        <v>10753</v>
      </c>
      <c r="E53" s="16">
        <v>8427.1</v>
      </c>
    </row>
    <row r="54" spans="1:5" s="3" customFormat="1" ht="114" customHeight="1" x14ac:dyDescent="0.25">
      <c r="A54" s="24" t="s">
        <v>109</v>
      </c>
      <c r="B54" s="25" t="s">
        <v>160</v>
      </c>
      <c r="C54" s="13" t="s">
        <v>87</v>
      </c>
      <c r="D54" s="16">
        <v>14526.5</v>
      </c>
      <c r="E54" s="16">
        <v>14505.2</v>
      </c>
    </row>
    <row r="55" spans="1:5" s="3" customFormat="1" ht="93.75" x14ac:dyDescent="0.25">
      <c r="A55" s="24" t="s">
        <v>110</v>
      </c>
      <c r="B55" s="25" t="s">
        <v>184</v>
      </c>
      <c r="C55" s="13" t="s">
        <v>87</v>
      </c>
      <c r="D55" s="16">
        <v>5176</v>
      </c>
      <c r="E55" s="16">
        <v>4701.5</v>
      </c>
    </row>
  </sheetData>
  <mergeCells count="21">
    <mergeCell ref="B11:B16"/>
    <mergeCell ref="A11:A16"/>
    <mergeCell ref="A6:E6"/>
    <mergeCell ref="B32:B34"/>
    <mergeCell ref="A32:A34"/>
    <mergeCell ref="A18:A20"/>
    <mergeCell ref="B18:B20"/>
    <mergeCell ref="B35:B37"/>
    <mergeCell ref="A35:A37"/>
    <mergeCell ref="A21:A23"/>
    <mergeCell ref="B21:B23"/>
    <mergeCell ref="B24:B26"/>
    <mergeCell ref="A24:A26"/>
    <mergeCell ref="B27:B29"/>
    <mergeCell ref="A27:A29"/>
    <mergeCell ref="A3:E3"/>
    <mergeCell ref="A4:E4"/>
    <mergeCell ref="A8:A9"/>
    <mergeCell ref="B8:B9"/>
    <mergeCell ref="C8:C9"/>
    <mergeCell ref="D8:E8"/>
  </mergeCells>
  <pageMargins left="1.0236220472440944" right="0.23622047244094491" top="0.74803149606299213" bottom="0.74803149606299213" header="0.31496062992125984" footer="0.31496062992125984"/>
  <pageSetup paperSize="9" orientation="portrait" verticalDpi="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Бюд. города</vt:lpstr>
      <vt:lpstr>Все источники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Александровна Сабанцева</dc:creator>
  <cp:lastModifiedBy>Наталья Александровна Сабанцева</cp:lastModifiedBy>
  <cp:lastPrinted>2015-03-13T08:28:33Z</cp:lastPrinted>
  <dcterms:created xsi:type="dcterms:W3CDTF">2015-03-02T12:47:48Z</dcterms:created>
  <dcterms:modified xsi:type="dcterms:W3CDTF">2015-03-13T08:28:50Z</dcterms:modified>
</cp:coreProperties>
</file>